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5" yWindow="-15" windowWidth="19200" windowHeight="12855" tabRatio="624"/>
  </bookViews>
  <sheets>
    <sheet name="7.1resumen" sheetId="8" r:id="rId1"/>
    <sheet name="7.2mensual_SISTEMA" sheetId="9" r:id="rId2"/>
    <sheet name="7.3mensual_TENSION" sheetId="10" r:id="rId3"/>
    <sheet name="7.4POR EMPRESA" sheetId="12" r:id="rId4"/>
  </sheets>
  <definedNames>
    <definedName name="_xlnm.Print_Area" localSheetId="0">'7.1resumen'!$A$1:$H$45</definedName>
    <definedName name="_xlnm.Print_Area" localSheetId="1">'7.2mensual_SISTEMA'!$A$1:$J$65,'7.2mensual_SISTEMA'!$A$67:$J$146</definedName>
    <definedName name="_xlnm.Print_Area" localSheetId="2">'7.3mensual_TENSION'!$A$1:$M$69</definedName>
    <definedName name="_xlnm.Print_Area" localSheetId="3">'7.4POR EMPRESA'!$A$1:$Q$80</definedName>
  </definedNames>
  <calcPr calcId="145621"/>
</workbook>
</file>

<file path=xl/calcChain.xml><?xml version="1.0" encoding="utf-8"?>
<calcChain xmlns="http://schemas.openxmlformats.org/spreadsheetml/2006/main">
  <c r="P21" i="12" l="1"/>
  <c r="O21" i="12"/>
  <c r="N21" i="12"/>
  <c r="M21" i="12"/>
  <c r="P20" i="12"/>
  <c r="O20" i="12"/>
  <c r="N20" i="12"/>
  <c r="M20" i="12"/>
  <c r="P19" i="12"/>
  <c r="O19" i="12"/>
  <c r="N19" i="12"/>
  <c r="M19" i="12"/>
  <c r="P18" i="12"/>
  <c r="O18" i="12"/>
  <c r="N18" i="12"/>
  <c r="M18" i="12"/>
  <c r="P17" i="12"/>
  <c r="O17" i="12"/>
  <c r="N17" i="12"/>
  <c r="M17" i="12"/>
  <c r="P16" i="12"/>
  <c r="O16" i="12"/>
  <c r="N16" i="12"/>
  <c r="M16" i="12"/>
  <c r="P15" i="12"/>
  <c r="O15" i="12"/>
  <c r="N15" i="12"/>
  <c r="M15" i="12"/>
  <c r="P14" i="12"/>
  <c r="O14" i="12"/>
  <c r="N14" i="12"/>
  <c r="M14" i="12"/>
  <c r="P13" i="12"/>
  <c r="O13" i="12"/>
  <c r="N13" i="12"/>
  <c r="M13" i="12"/>
  <c r="P12" i="12"/>
  <c r="O12" i="12"/>
  <c r="N12" i="12"/>
  <c r="M12" i="12"/>
  <c r="P11" i="12"/>
  <c r="O11" i="12"/>
  <c r="N11" i="12"/>
  <c r="M11" i="12"/>
  <c r="P10" i="12"/>
  <c r="O10" i="12"/>
  <c r="N10" i="12"/>
  <c r="M10" i="12"/>
  <c r="M22" i="12" s="1"/>
  <c r="M23" i="12" s="1"/>
  <c r="L21" i="12"/>
  <c r="K21" i="12"/>
  <c r="J21" i="12"/>
  <c r="I21" i="12"/>
  <c r="H21" i="12"/>
  <c r="G21" i="12"/>
  <c r="F21" i="12"/>
  <c r="L20" i="12"/>
  <c r="K20" i="12"/>
  <c r="J20" i="12"/>
  <c r="I20" i="12"/>
  <c r="H20" i="12"/>
  <c r="G20" i="12"/>
  <c r="F20" i="12"/>
  <c r="L19" i="12"/>
  <c r="K19" i="12"/>
  <c r="J19" i="12"/>
  <c r="I19" i="12"/>
  <c r="H19" i="12"/>
  <c r="G19" i="12"/>
  <c r="F19" i="12"/>
  <c r="L18" i="12"/>
  <c r="K18" i="12"/>
  <c r="J18" i="12"/>
  <c r="I18" i="12"/>
  <c r="H18" i="12"/>
  <c r="G18" i="12"/>
  <c r="F18" i="12"/>
  <c r="L17" i="12"/>
  <c r="K17" i="12"/>
  <c r="J17" i="12"/>
  <c r="I17" i="12"/>
  <c r="H17" i="12"/>
  <c r="G17" i="12"/>
  <c r="F17" i="12"/>
  <c r="L16" i="12"/>
  <c r="K16" i="12"/>
  <c r="J16" i="12"/>
  <c r="I16" i="12"/>
  <c r="H16" i="12"/>
  <c r="G16" i="12"/>
  <c r="F16" i="12"/>
  <c r="L15" i="12"/>
  <c r="K15" i="12"/>
  <c r="J15" i="12"/>
  <c r="I15" i="12"/>
  <c r="H15" i="12"/>
  <c r="G15" i="12"/>
  <c r="F15" i="12"/>
  <c r="L14" i="12"/>
  <c r="K14" i="12"/>
  <c r="J14" i="12"/>
  <c r="I14" i="12"/>
  <c r="H14" i="12"/>
  <c r="G14" i="12"/>
  <c r="F14" i="12"/>
  <c r="L13" i="12"/>
  <c r="K13" i="12"/>
  <c r="J13" i="12"/>
  <c r="I13" i="12"/>
  <c r="H13" i="12"/>
  <c r="G13" i="12"/>
  <c r="F13" i="12"/>
  <c r="L12" i="12"/>
  <c r="K12" i="12"/>
  <c r="J12" i="12"/>
  <c r="I12" i="12"/>
  <c r="H12" i="12"/>
  <c r="G12" i="12"/>
  <c r="F12" i="12"/>
  <c r="L11" i="12"/>
  <c r="K11" i="12"/>
  <c r="J11" i="12"/>
  <c r="I11" i="12"/>
  <c r="H11" i="12"/>
  <c r="G11" i="12"/>
  <c r="F11" i="12"/>
  <c r="P22" i="12"/>
  <c r="L10" i="12"/>
  <c r="L22" i="12" s="1"/>
  <c r="J23" i="12" s="1"/>
  <c r="K10" i="12"/>
  <c r="J10" i="12"/>
  <c r="I10" i="12"/>
  <c r="I22" i="12" s="1"/>
  <c r="H10" i="12"/>
  <c r="H22" i="12"/>
  <c r="G10" i="12"/>
  <c r="G22" i="12" s="1"/>
  <c r="F10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22" i="12" s="1"/>
  <c r="E23" i="12" s="1"/>
  <c r="D21" i="12"/>
  <c r="C21" i="12"/>
  <c r="B21" i="12"/>
  <c r="D20" i="12"/>
  <c r="C20" i="12"/>
  <c r="B20" i="12"/>
  <c r="D19" i="12"/>
  <c r="C19" i="12"/>
  <c r="B19" i="12"/>
  <c r="D18" i="12"/>
  <c r="C18" i="12"/>
  <c r="B18" i="12"/>
  <c r="Q18" i="12" s="1"/>
  <c r="D17" i="12"/>
  <c r="Q17" i="12" s="1"/>
  <c r="C17" i="12"/>
  <c r="B17" i="12"/>
  <c r="D16" i="12"/>
  <c r="C16" i="12"/>
  <c r="B16" i="12"/>
  <c r="Q16" i="12" s="1"/>
  <c r="D15" i="12"/>
  <c r="C15" i="12"/>
  <c r="B15" i="12"/>
  <c r="D14" i="12"/>
  <c r="C14" i="12"/>
  <c r="B14" i="12"/>
  <c r="D13" i="12"/>
  <c r="C13" i="12"/>
  <c r="B13" i="12"/>
  <c r="D12" i="12"/>
  <c r="C12" i="12"/>
  <c r="B12" i="12"/>
  <c r="Q12" i="12" s="1"/>
  <c r="D11" i="12"/>
  <c r="D22" i="12"/>
  <c r="C11" i="12"/>
  <c r="B11" i="12"/>
  <c r="D10" i="12"/>
  <c r="C10" i="12"/>
  <c r="C22" i="12" s="1"/>
  <c r="B23" i="12" s="1"/>
  <c r="B10" i="12"/>
  <c r="C67" i="10"/>
  <c r="B67" i="10"/>
  <c r="C66" i="10"/>
  <c r="D66" i="10"/>
  <c r="B66" i="10"/>
  <c r="C65" i="10"/>
  <c r="B65" i="10"/>
  <c r="C64" i="10"/>
  <c r="B64" i="10"/>
  <c r="D64" i="10" s="1"/>
  <c r="C63" i="10"/>
  <c r="B63" i="10"/>
  <c r="C62" i="10"/>
  <c r="B62" i="10"/>
  <c r="D62" i="10" s="1"/>
  <c r="C61" i="10"/>
  <c r="B61" i="10"/>
  <c r="C60" i="10"/>
  <c r="B60" i="10"/>
  <c r="D60" i="10" s="1"/>
  <c r="C59" i="10"/>
  <c r="B59" i="10"/>
  <c r="C58" i="10"/>
  <c r="B58" i="10"/>
  <c r="C57" i="10"/>
  <c r="B57" i="10"/>
  <c r="C56" i="10"/>
  <c r="D56" i="10" s="1"/>
  <c r="D68" i="10" s="1"/>
  <c r="B56" i="10"/>
  <c r="H20" i="10"/>
  <c r="H19" i="10"/>
  <c r="H18" i="10"/>
  <c r="H17" i="10"/>
  <c r="I17" i="10" s="1"/>
  <c r="L17" i="10" s="1"/>
  <c r="H16" i="10"/>
  <c r="H15" i="10"/>
  <c r="H14" i="10"/>
  <c r="H13" i="10"/>
  <c r="H12" i="10"/>
  <c r="H11" i="10"/>
  <c r="I11" i="10" s="1"/>
  <c r="H10" i="10"/>
  <c r="H9" i="10"/>
  <c r="F20" i="10"/>
  <c r="F19" i="10"/>
  <c r="K19" i="10"/>
  <c r="F18" i="10"/>
  <c r="F17" i="10"/>
  <c r="F16" i="10"/>
  <c r="F15" i="10"/>
  <c r="F14" i="10"/>
  <c r="F13" i="10"/>
  <c r="F12" i="10"/>
  <c r="K12" i="10"/>
  <c r="F11" i="10"/>
  <c r="G11" i="10" s="1"/>
  <c r="F10" i="10"/>
  <c r="F9" i="10"/>
  <c r="D20" i="10"/>
  <c r="I20" i="10" s="1"/>
  <c r="L20" i="10" s="1"/>
  <c r="C20" i="10"/>
  <c r="B20" i="10"/>
  <c r="E20" i="10"/>
  <c r="D19" i="10"/>
  <c r="C19" i="10"/>
  <c r="B19" i="10"/>
  <c r="E19" i="10"/>
  <c r="D18" i="10"/>
  <c r="I18" i="10" s="1"/>
  <c r="L18" i="10" s="1"/>
  <c r="C18" i="10"/>
  <c r="B18" i="10"/>
  <c r="D17" i="10"/>
  <c r="C17" i="10"/>
  <c r="B17" i="10"/>
  <c r="D16" i="10"/>
  <c r="C16" i="10"/>
  <c r="B16" i="10"/>
  <c r="E16" i="10"/>
  <c r="D15" i="10"/>
  <c r="C15" i="10"/>
  <c r="B15" i="10"/>
  <c r="E15" i="10"/>
  <c r="D14" i="10"/>
  <c r="C14" i="10"/>
  <c r="B14" i="10"/>
  <c r="D13" i="10"/>
  <c r="G13" i="10" s="1"/>
  <c r="C13" i="10"/>
  <c r="B13" i="10"/>
  <c r="D12" i="10"/>
  <c r="C12" i="10"/>
  <c r="J12" i="10" s="1"/>
  <c r="B12" i="10"/>
  <c r="E12" i="10"/>
  <c r="D11" i="10"/>
  <c r="C11" i="10"/>
  <c r="B11" i="10"/>
  <c r="E11" i="10"/>
  <c r="D10" i="10"/>
  <c r="C10" i="10"/>
  <c r="B10" i="10"/>
  <c r="D9" i="10"/>
  <c r="C9" i="10"/>
  <c r="C21" i="10" s="1"/>
  <c r="C22" i="10" s="1"/>
  <c r="B9" i="10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C124" i="9"/>
  <c r="B124" i="9"/>
  <c r="C123" i="9"/>
  <c r="I123" i="9"/>
  <c r="B123" i="9"/>
  <c r="C122" i="9"/>
  <c r="B122" i="9"/>
  <c r="C121" i="9"/>
  <c r="D121" i="9"/>
  <c r="B121" i="9"/>
  <c r="C120" i="9"/>
  <c r="B120" i="9"/>
  <c r="C119" i="9"/>
  <c r="B119" i="9"/>
  <c r="C118" i="9"/>
  <c r="B118" i="9"/>
  <c r="H118" i="9"/>
  <c r="C117" i="9"/>
  <c r="B117" i="9"/>
  <c r="C116" i="9"/>
  <c r="B116" i="9"/>
  <c r="D116" i="9" s="1"/>
  <c r="D125" i="9" s="1"/>
  <c r="C115" i="9"/>
  <c r="B115" i="9"/>
  <c r="C114" i="9"/>
  <c r="B114" i="9"/>
  <c r="H114" i="9" s="1"/>
  <c r="C113" i="9"/>
  <c r="I113" i="9"/>
  <c r="B113" i="9"/>
  <c r="F82" i="9"/>
  <c r="E82" i="9"/>
  <c r="F81" i="9"/>
  <c r="E81" i="9"/>
  <c r="F80" i="9"/>
  <c r="E80" i="9"/>
  <c r="G80" i="9"/>
  <c r="F79" i="9"/>
  <c r="E79" i="9"/>
  <c r="F78" i="9"/>
  <c r="E78" i="9"/>
  <c r="F77" i="9"/>
  <c r="E77" i="9"/>
  <c r="F76" i="9"/>
  <c r="E76" i="9"/>
  <c r="F75" i="9"/>
  <c r="I75" i="9" s="1"/>
  <c r="I83" i="9" s="1"/>
  <c r="E75" i="9"/>
  <c r="F74" i="9"/>
  <c r="E74" i="9"/>
  <c r="F73" i="9"/>
  <c r="E73" i="9"/>
  <c r="F72" i="9"/>
  <c r="E72" i="9"/>
  <c r="F71" i="9"/>
  <c r="E71" i="9"/>
  <c r="C82" i="9"/>
  <c r="B82" i="9"/>
  <c r="C81" i="9"/>
  <c r="B81" i="9"/>
  <c r="C80" i="9"/>
  <c r="B80" i="9"/>
  <c r="C79" i="9"/>
  <c r="B79" i="9"/>
  <c r="C78" i="9"/>
  <c r="B78" i="9"/>
  <c r="C77" i="9"/>
  <c r="B77" i="9"/>
  <c r="D77" i="9" s="1"/>
  <c r="C76" i="9"/>
  <c r="B76" i="9"/>
  <c r="C75" i="9"/>
  <c r="B75" i="9"/>
  <c r="C74" i="9"/>
  <c r="B74" i="9"/>
  <c r="C73" i="9"/>
  <c r="B73" i="9"/>
  <c r="C72" i="9"/>
  <c r="B72" i="9"/>
  <c r="C71" i="9"/>
  <c r="D71" i="9"/>
  <c r="D83" i="9" s="1"/>
  <c r="B84" i="9" s="1"/>
  <c r="B71" i="9"/>
  <c r="C61" i="9"/>
  <c r="D61" i="9" s="1"/>
  <c r="B61" i="9"/>
  <c r="C60" i="9"/>
  <c r="B60" i="9"/>
  <c r="C59" i="9"/>
  <c r="B59" i="9"/>
  <c r="C58" i="9"/>
  <c r="B58" i="9"/>
  <c r="C57" i="9"/>
  <c r="D57" i="9" s="1"/>
  <c r="B57" i="9"/>
  <c r="C56" i="9"/>
  <c r="B56" i="9"/>
  <c r="C55" i="9"/>
  <c r="B55" i="9"/>
  <c r="C54" i="9"/>
  <c r="B54" i="9"/>
  <c r="C53" i="9"/>
  <c r="B53" i="9"/>
  <c r="D53" i="9"/>
  <c r="C52" i="9"/>
  <c r="B52" i="9"/>
  <c r="C51" i="9"/>
  <c r="B51" i="9"/>
  <c r="C50" i="9"/>
  <c r="B50" i="9"/>
  <c r="D50" i="9" s="1"/>
  <c r="D62" i="9" s="1"/>
  <c r="C63" i="9" s="1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I14" i="9" s="1"/>
  <c r="I21" i="9" s="1"/>
  <c r="E14" i="9"/>
  <c r="F13" i="9"/>
  <c r="E13" i="9"/>
  <c r="F12" i="9"/>
  <c r="E12" i="9"/>
  <c r="F11" i="9"/>
  <c r="E11" i="9"/>
  <c r="F10" i="9"/>
  <c r="E10" i="9"/>
  <c r="G10" i="9" s="1"/>
  <c r="G21" i="9" s="1"/>
  <c r="F9" i="9"/>
  <c r="E9" i="9"/>
  <c r="C20" i="9"/>
  <c r="B20" i="9"/>
  <c r="C19" i="9"/>
  <c r="B19" i="9"/>
  <c r="C18" i="9"/>
  <c r="D18" i="9" s="1"/>
  <c r="B18" i="9"/>
  <c r="H18" i="9" s="1"/>
  <c r="J18" i="9" s="1"/>
  <c r="C17" i="9"/>
  <c r="D17" i="9"/>
  <c r="B17" i="9"/>
  <c r="C16" i="9"/>
  <c r="I16" i="9"/>
  <c r="B16" i="9"/>
  <c r="D16" i="9" s="1"/>
  <c r="C15" i="9"/>
  <c r="B15" i="9"/>
  <c r="C14" i="9"/>
  <c r="B14" i="9"/>
  <c r="H14" i="9" s="1"/>
  <c r="C13" i="9"/>
  <c r="I13" i="9"/>
  <c r="B13" i="9"/>
  <c r="C12" i="9"/>
  <c r="B12" i="9"/>
  <c r="H12" i="9"/>
  <c r="C11" i="9"/>
  <c r="D11" i="9" s="1"/>
  <c r="B11" i="9"/>
  <c r="C10" i="9"/>
  <c r="B10" i="9"/>
  <c r="H10" i="9"/>
  <c r="J10" i="9" s="1"/>
  <c r="C9" i="9"/>
  <c r="I9" i="9"/>
  <c r="B9" i="9"/>
  <c r="D9" i="9" s="1"/>
  <c r="C41" i="8"/>
  <c r="B41" i="8"/>
  <c r="C39" i="8"/>
  <c r="B39" i="8"/>
  <c r="B43" i="8" s="1"/>
  <c r="C37" i="8"/>
  <c r="D37" i="8" s="1"/>
  <c r="B37" i="8"/>
  <c r="C35" i="8"/>
  <c r="B35" i="8"/>
  <c r="C25" i="8"/>
  <c r="C27" i="8" s="1"/>
  <c r="B25" i="8"/>
  <c r="C23" i="8"/>
  <c r="D23" i="8" s="1"/>
  <c r="B23" i="8"/>
  <c r="C21" i="8"/>
  <c r="B21" i="8"/>
  <c r="B27" i="8" s="1"/>
  <c r="C19" i="8"/>
  <c r="B19" i="8"/>
  <c r="D19" i="8" s="1"/>
  <c r="C7" i="8"/>
  <c r="C9" i="8"/>
  <c r="D9" i="8"/>
  <c r="B9" i="8"/>
  <c r="B7" i="8"/>
  <c r="D7" i="8" s="1"/>
  <c r="O22" i="12"/>
  <c r="N22" i="12"/>
  <c r="K22" i="12"/>
  <c r="J22" i="12"/>
  <c r="B22" i="12"/>
  <c r="E18" i="10"/>
  <c r="E17" i="10"/>
  <c r="E14" i="10"/>
  <c r="E13" i="10"/>
  <c r="E10" i="10"/>
  <c r="D21" i="10"/>
  <c r="Q20" i="12"/>
  <c r="J11" i="10"/>
  <c r="K11" i="10"/>
  <c r="I12" i="10"/>
  <c r="I13" i="10"/>
  <c r="J13" i="10"/>
  <c r="K13" i="10"/>
  <c r="I14" i="10"/>
  <c r="L14" i="10"/>
  <c r="J14" i="10"/>
  <c r="K14" i="10"/>
  <c r="I15" i="10"/>
  <c r="J15" i="10"/>
  <c r="K15" i="10"/>
  <c r="I16" i="10"/>
  <c r="J16" i="10"/>
  <c r="K16" i="10"/>
  <c r="J17" i="10"/>
  <c r="K17" i="10"/>
  <c r="J18" i="10"/>
  <c r="K18" i="10"/>
  <c r="I19" i="10"/>
  <c r="J19" i="10"/>
  <c r="I12" i="9"/>
  <c r="I15" i="9"/>
  <c r="D15" i="9"/>
  <c r="C21" i="9"/>
  <c r="K9" i="10"/>
  <c r="K10" i="10"/>
  <c r="J20" i="10"/>
  <c r="J10" i="10"/>
  <c r="I10" i="10"/>
  <c r="G20" i="10"/>
  <c r="G19" i="10"/>
  <c r="G18" i="10"/>
  <c r="G16" i="10"/>
  <c r="G15" i="10"/>
  <c r="G14" i="10"/>
  <c r="G12" i="10"/>
  <c r="G10" i="10"/>
  <c r="B11" i="8"/>
  <c r="C11" i="8"/>
  <c r="D21" i="8"/>
  <c r="D25" i="8"/>
  <c r="D35" i="8"/>
  <c r="D39" i="8"/>
  <c r="D41" i="8"/>
  <c r="C43" i="8"/>
  <c r="G9" i="9"/>
  <c r="D10" i="9"/>
  <c r="I10" i="9"/>
  <c r="G11" i="9"/>
  <c r="H11" i="9"/>
  <c r="J11" i="9" s="1"/>
  <c r="I11" i="9"/>
  <c r="D12" i="9"/>
  <c r="G12" i="9"/>
  <c r="D13" i="9"/>
  <c r="G13" i="9"/>
  <c r="H13" i="9"/>
  <c r="G14" i="9"/>
  <c r="G15" i="9"/>
  <c r="H15" i="9"/>
  <c r="G16" i="9"/>
  <c r="G17" i="9"/>
  <c r="H17" i="9"/>
  <c r="I17" i="9"/>
  <c r="I18" i="9"/>
  <c r="D19" i="9"/>
  <c r="G19" i="9"/>
  <c r="H19" i="9"/>
  <c r="I19" i="9"/>
  <c r="D20" i="9"/>
  <c r="G20" i="9"/>
  <c r="H20" i="9"/>
  <c r="I20" i="9"/>
  <c r="E21" i="9"/>
  <c r="F21" i="9"/>
  <c r="D51" i="9"/>
  <c r="D52" i="9"/>
  <c r="D54" i="9"/>
  <c r="D55" i="9"/>
  <c r="D56" i="9"/>
  <c r="D58" i="9"/>
  <c r="D59" i="9"/>
  <c r="D60" i="9"/>
  <c r="C62" i="9"/>
  <c r="D72" i="9"/>
  <c r="I72" i="9"/>
  <c r="D73" i="9"/>
  <c r="D74" i="9"/>
  <c r="D75" i="9"/>
  <c r="D78" i="9"/>
  <c r="G79" i="9"/>
  <c r="I80" i="9"/>
  <c r="G81" i="9"/>
  <c r="I81" i="9"/>
  <c r="D82" i="9"/>
  <c r="I82" i="9"/>
  <c r="C83" i="9"/>
  <c r="D113" i="9"/>
  <c r="G113" i="9"/>
  <c r="H113" i="9"/>
  <c r="D114" i="9"/>
  <c r="G114" i="9"/>
  <c r="I114" i="9"/>
  <c r="D115" i="9"/>
  <c r="G115" i="9"/>
  <c r="H115" i="9"/>
  <c r="J115" i="9"/>
  <c r="I115" i="9"/>
  <c r="G116" i="9"/>
  <c r="H116" i="9"/>
  <c r="I116" i="9"/>
  <c r="D117" i="9"/>
  <c r="G117" i="9"/>
  <c r="H117" i="9"/>
  <c r="I117" i="9"/>
  <c r="D118" i="9"/>
  <c r="G118" i="9"/>
  <c r="I118" i="9"/>
  <c r="D119" i="9"/>
  <c r="G119" i="9"/>
  <c r="H119" i="9"/>
  <c r="I119" i="9"/>
  <c r="J119" i="9"/>
  <c r="D120" i="9"/>
  <c r="G120" i="9"/>
  <c r="H120" i="9"/>
  <c r="J120" i="9" s="1"/>
  <c r="I120" i="9"/>
  <c r="G121" i="9"/>
  <c r="H121" i="9"/>
  <c r="D122" i="9"/>
  <c r="G122" i="9"/>
  <c r="H122" i="9"/>
  <c r="I122" i="9"/>
  <c r="J122" i="9" s="1"/>
  <c r="D123" i="9"/>
  <c r="G123" i="9"/>
  <c r="H123" i="9"/>
  <c r="D124" i="9"/>
  <c r="G124" i="9"/>
  <c r="H124" i="9"/>
  <c r="I124" i="9"/>
  <c r="B125" i="9"/>
  <c r="C125" i="9"/>
  <c r="E125" i="9"/>
  <c r="F125" i="9"/>
  <c r="F21" i="10"/>
  <c r="D22" i="10" s="1"/>
  <c r="D57" i="10"/>
  <c r="D58" i="10"/>
  <c r="D59" i="10"/>
  <c r="B68" i="10"/>
  <c r="D61" i="10"/>
  <c r="D63" i="10"/>
  <c r="D65" i="10"/>
  <c r="D67" i="10"/>
  <c r="F83" i="9"/>
  <c r="I71" i="9"/>
  <c r="I73" i="9"/>
  <c r="I79" i="9"/>
  <c r="I74" i="9"/>
  <c r="I78" i="9"/>
  <c r="D79" i="9"/>
  <c r="D81" i="9"/>
  <c r="H81" i="9"/>
  <c r="J81" i="9" s="1"/>
  <c r="D76" i="9"/>
  <c r="H79" i="9"/>
  <c r="J79" i="9"/>
  <c r="I76" i="9"/>
  <c r="H76" i="9"/>
  <c r="G76" i="9"/>
  <c r="G75" i="9"/>
  <c r="G72" i="9"/>
  <c r="G78" i="9"/>
  <c r="H78" i="9"/>
  <c r="J78" i="9"/>
  <c r="H73" i="9"/>
  <c r="G73" i="9"/>
  <c r="H71" i="9"/>
  <c r="G71" i="9"/>
  <c r="G82" i="9"/>
  <c r="H82" i="9"/>
  <c r="J82" i="9"/>
  <c r="G77" i="9"/>
  <c r="G83" i="9" s="1"/>
  <c r="H77" i="9"/>
  <c r="G74" i="9"/>
  <c r="H74" i="9"/>
  <c r="H75" i="9"/>
  <c r="J75" i="9" s="1"/>
  <c r="H72" i="9"/>
  <c r="J72" i="9" s="1"/>
  <c r="H80" i="9"/>
  <c r="J80" i="9"/>
  <c r="D80" i="9"/>
  <c r="B83" i="9"/>
  <c r="J74" i="9"/>
  <c r="J20" i="9"/>
  <c r="L16" i="10"/>
  <c r="J19" i="9"/>
  <c r="Q14" i="12"/>
  <c r="Q15" i="12"/>
  <c r="Q21" i="12"/>
  <c r="Q13" i="12"/>
  <c r="O23" i="12"/>
  <c r="F22" i="12"/>
  <c r="Q19" i="12"/>
  <c r="Q10" i="12"/>
  <c r="Q11" i="12"/>
  <c r="Q22" i="12" s="1"/>
  <c r="C68" i="10"/>
  <c r="H21" i="10"/>
  <c r="I9" i="10"/>
  <c r="L10" i="10"/>
  <c r="L15" i="10"/>
  <c r="L19" i="10"/>
  <c r="L13" i="10"/>
  <c r="G9" i="10"/>
  <c r="G17" i="10"/>
  <c r="J9" i="10"/>
  <c r="K20" i="10"/>
  <c r="E9" i="10"/>
  <c r="E21" i="10"/>
  <c r="B21" i="10"/>
  <c r="B22" i="10" s="1"/>
  <c r="J124" i="9"/>
  <c r="G125" i="9"/>
  <c r="F126" i="9"/>
  <c r="J117" i="9"/>
  <c r="J116" i="9"/>
  <c r="J123" i="9"/>
  <c r="J118" i="9"/>
  <c r="I121" i="9"/>
  <c r="I125" i="9"/>
  <c r="J113" i="9"/>
  <c r="J71" i="9"/>
  <c r="J76" i="9"/>
  <c r="E83" i="9"/>
  <c r="J73" i="9"/>
  <c r="I77" i="9"/>
  <c r="J77" i="9"/>
  <c r="H83" i="9"/>
  <c r="G18" i="9"/>
  <c r="J13" i="9"/>
  <c r="J17" i="9"/>
  <c r="J12" i="9"/>
  <c r="J15" i="9"/>
  <c r="B21" i="9"/>
  <c r="H9" i="9"/>
  <c r="L9" i="10"/>
  <c r="K21" i="10"/>
  <c r="E126" i="9"/>
  <c r="J121" i="9"/>
  <c r="J9" i="9"/>
  <c r="F23" i="12" l="1"/>
  <c r="J21" i="10"/>
  <c r="L12" i="10"/>
  <c r="G21" i="10"/>
  <c r="C69" i="10"/>
  <c r="B69" i="10"/>
  <c r="L11" i="10"/>
  <c r="L21" i="10" s="1"/>
  <c r="H22" i="10" s="1"/>
  <c r="I21" i="10"/>
  <c r="I22" i="10" s="1"/>
  <c r="J83" i="9"/>
  <c r="H84" i="9" s="1"/>
  <c r="C84" i="9"/>
  <c r="J14" i="9"/>
  <c r="J21" i="9" s="1"/>
  <c r="F84" i="9"/>
  <c r="E84" i="9"/>
  <c r="D21" i="9"/>
  <c r="F22" i="9"/>
  <c r="E22" i="9"/>
  <c r="H125" i="9"/>
  <c r="J114" i="9"/>
  <c r="J125" i="9" s="1"/>
  <c r="B126" i="9"/>
  <c r="C126" i="9"/>
  <c r="I84" i="9"/>
  <c r="D14" i="9"/>
  <c r="H16" i="9"/>
  <c r="J16" i="9" s="1"/>
  <c r="B62" i="9"/>
  <c r="B63" i="9" s="1"/>
  <c r="D27" i="8"/>
  <c r="D24" i="8"/>
  <c r="B28" i="8"/>
  <c r="D11" i="8"/>
  <c r="D8" i="8"/>
  <c r="C28" i="8"/>
  <c r="D43" i="8"/>
  <c r="D20" i="8"/>
  <c r="Q23" i="12" l="1"/>
  <c r="G22" i="10"/>
  <c r="F22" i="10"/>
  <c r="J22" i="10"/>
  <c r="K22" i="10"/>
  <c r="G22" i="9"/>
  <c r="I22" i="9"/>
  <c r="I126" i="9"/>
  <c r="G126" i="9"/>
  <c r="D126" i="9"/>
  <c r="H126" i="9"/>
  <c r="H21" i="9"/>
  <c r="H22" i="9" s="1"/>
  <c r="C22" i="9"/>
  <c r="D22" i="9"/>
  <c r="B22" i="9"/>
  <c r="D36" i="8"/>
  <c r="D42" i="8"/>
  <c r="C44" i="8"/>
  <c r="D40" i="8"/>
  <c r="B44" i="8"/>
  <c r="D22" i="8"/>
  <c r="D26" i="8"/>
  <c r="D38" i="8"/>
  <c r="D10" i="8"/>
  <c r="B12" i="8"/>
  <c r="C12" i="8"/>
  <c r="O24" i="12" l="1"/>
  <c r="M24" i="12"/>
  <c r="B24" i="12"/>
  <c r="J24" i="12"/>
  <c r="E24" i="12"/>
  <c r="F24" i="12"/>
</calcChain>
</file>

<file path=xl/sharedStrings.xml><?xml version="1.0" encoding="utf-8"?>
<sst xmlns="http://schemas.openxmlformats.org/spreadsheetml/2006/main" count="597" uniqueCount="123">
  <si>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</si>
  <si>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</si>
  <si>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</si>
  <si>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</si>
  <si>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</si>
  <si>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</si>
  <si>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</si>
  <si>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</si>
  <si>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</si>
  <si>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</si>
  <si>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</si>
  <si>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</si>
  <si>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</si>
  <si>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</si>
  <si>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</si>
  <si>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</si>
  <si>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</si>
  <si>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</si>
  <si>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</si>
  <si>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</si>
  <si>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</si>
  <si>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</si>
  <si>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</si>
  <si>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</si>
  <si>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</si>
  <si>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</si>
  <si>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</si>
  <si>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</si>
  <si>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</si>
  <si>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</si>
  <si>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</si>
  <si>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</si>
  <si>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</si>
  <si>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</si>
  <si>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</si>
  <si>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</si>
  <si>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</si>
  <si>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</si>
  <si>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</si>
  <si>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</si>
  <si>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</si>
  <si>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</si>
  <si>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</si>
  <si>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</si>
  <si>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</si>
  <si>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</si>
  <si>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</si>
  <si>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</si>
  <si>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</si>
  <si>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</si>
  <si>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</si>
  <si>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</si>
  <si>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</si>
  <si>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</si>
  <si>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</si>
  <si>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</si>
  <si>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</si>
  <si>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</si>
  <si>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</si>
  <si>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</si>
  <si>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</si>
  <si>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</si>
  <si>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</si>
  <si>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</si>
  <si>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</si>
  <si>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</si>
  <si>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</si>
  <si>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</si>
  <si>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</si>
  <si>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</si>
  <si>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</si>
  <si>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</si>
  <si>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</si>
  <si>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</si>
  <si>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</si>
  <si>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</si>
  <si>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</si>
  <si>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</si>
  <si>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</si>
  <si>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Septiembre</t>
  </si>
  <si>
    <t xml:space="preserve">MT </t>
  </si>
  <si>
    <t xml:space="preserve">AT </t>
  </si>
  <si>
    <t>Tensión</t>
  </si>
  <si>
    <t>(Todas)</t>
  </si>
  <si>
    <t>Suma de Total</t>
  </si>
  <si>
    <t>Area2</t>
  </si>
  <si>
    <t>Total general</t>
  </si>
  <si>
    <t>Transm.</t>
  </si>
  <si>
    <t>Distrib.</t>
  </si>
  <si>
    <t xml:space="preserve">BT </t>
  </si>
  <si>
    <t>Tipo Emp</t>
  </si>
  <si>
    <t>Mercado Eléctrico</t>
  </si>
  <si>
    <t>Total SEIN</t>
  </si>
  <si>
    <t>Total SA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</si>
  <si>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</si>
  <si>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</si>
  <si>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</si>
  <si>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</si>
  <si>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</si>
  <si>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</si>
  <si>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</si>
  <si>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</si>
  <si>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</si>
  <si>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</si>
  <si>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</si>
  <si>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</si>
  <si>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</si>
  <si>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Uso Propio</t>
  </si>
  <si>
    <t>Transmisión y Distribución</t>
  </si>
  <si>
    <t>Distribución Primaria</t>
  </si>
  <si>
    <t>Distribución Secundaria</t>
  </si>
  <si>
    <t>Total Mercado Eléctrico</t>
  </si>
  <si>
    <t>Total Uso Propio</t>
  </si>
  <si>
    <t>Total Transmisión</t>
  </si>
  <si>
    <t>Total Transmisión y Distribución</t>
  </si>
  <si>
    <t>Tipo</t>
  </si>
  <si>
    <t>Calificación</t>
  </si>
  <si>
    <t>GEN</t>
  </si>
  <si>
    <t>TRA</t>
  </si>
  <si>
    <t>DIS</t>
  </si>
  <si>
    <t>AUT</t>
  </si>
  <si>
    <t>Principal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</si>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</sst>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sz val="10"/>
      <color theme="0"/>
      <name val="Arial"/>
      <family val="2"/>
    </font>
    <font>
      <b/>
      <sz val="12"/>
      <color rgb="FF9F9F9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3A00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5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0" xfId="0" applyBorder="1" applyAlignment="1">
      <alignment horizontal="centerContinuous" vertical="center" wrapText="1"/>
    </xf>
    <xf numFmtId="164" fontId="0" fillId="0" borderId="1" xfId="0" applyNumberFormat="1" applyBorder="1"/>
    <xf numFmtId="9" fontId="0" fillId="0" borderId="3" xfId="3" applyFont="1" applyBorder="1"/>
    <xf numFmtId="0" fontId="0" fillId="0" borderId="3" xfId="0" applyFill="1" applyBorder="1"/>
    <xf numFmtId="0" fontId="0" fillId="0" borderId="4" xfId="0" applyFill="1" applyBorder="1"/>
    <xf numFmtId="164" fontId="2" fillId="0" borderId="4" xfId="0" applyNumberFormat="1" applyFont="1" applyBorder="1"/>
    <xf numFmtId="9" fontId="3" fillId="0" borderId="0" xfId="3" applyFont="1" applyBorder="1"/>
    <xf numFmtId="164" fontId="9" fillId="0" borderId="5" xfId="0" applyNumberFormat="1" applyFont="1" applyBorder="1"/>
    <xf numFmtId="9" fontId="2" fillId="0" borderId="6" xfId="3" applyFont="1" applyBorder="1"/>
    <xf numFmtId="164" fontId="2" fillId="0" borderId="5" xfId="0" applyNumberFormat="1" applyFont="1" applyBorder="1"/>
    <xf numFmtId="0" fontId="0" fillId="0" borderId="0" xfId="0" applyAlignment="1">
      <alignment vertical="center"/>
    </xf>
    <xf numFmtId="9" fontId="0" fillId="0" borderId="6" xfId="3" applyFont="1" applyBorder="1"/>
    <xf numFmtId="0" fontId="10" fillId="0" borderId="0" xfId="0" applyFont="1"/>
    <xf numFmtId="43" fontId="15" fillId="3" borderId="0" xfId="2" applyNumberFormat="1" applyFont="1" applyFill="1" applyBorder="1"/>
    <xf numFmtId="0" fontId="15" fillId="0" borderId="0" xfId="0" applyFont="1" applyBorder="1"/>
    <xf numFmtId="0" fontId="15" fillId="0" borderId="0" xfId="0" applyFont="1"/>
    <xf numFmtId="164" fontId="15" fillId="0" borderId="0" xfId="0" applyNumberFormat="1" applyFont="1" applyBorder="1"/>
    <xf numFmtId="9" fontId="15" fillId="0" borderId="0" xfId="3" applyFont="1" applyBorder="1"/>
    <xf numFmtId="166" fontId="15" fillId="3" borderId="0" xfId="0" applyNumberFormat="1" applyFont="1" applyFill="1" applyBorder="1"/>
    <xf numFmtId="1" fontId="15" fillId="0" borderId="0" xfId="3" applyNumberFormat="1" applyFont="1" applyBorder="1"/>
    <xf numFmtId="9" fontId="15" fillId="0" borderId="0" xfId="3" applyNumberFormat="1" applyFont="1" applyBorder="1"/>
    <xf numFmtId="10" fontId="15" fillId="0" borderId="0" xfId="3" applyNumberFormat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9" fontId="15" fillId="0" borderId="0" xfId="3" applyFont="1" applyBorder="1" applyAlignment="1">
      <alignment vertical="center"/>
    </xf>
    <xf numFmtId="43" fontId="15" fillId="0" borderId="0" xfId="0" applyNumberFormat="1" applyFont="1" applyBorder="1"/>
    <xf numFmtId="9" fontId="15" fillId="0" borderId="0" xfId="3" applyFont="1" applyBorder="1" applyAlignment="1">
      <alignment horizontal="center"/>
    </xf>
    <xf numFmtId="2" fontId="15" fillId="0" borderId="0" xfId="0" applyNumberFormat="1" applyFont="1" applyBorder="1"/>
    <xf numFmtId="167" fontId="15" fillId="0" borderId="0" xfId="3" applyNumberFormat="1" applyFont="1" applyBorder="1"/>
    <xf numFmtId="9" fontId="15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4" fontId="15" fillId="0" borderId="0" xfId="0" applyNumberFormat="1" applyFont="1" applyBorder="1"/>
    <xf numFmtId="0" fontId="16" fillId="0" borderId="0" xfId="0" applyFont="1" applyFill="1" applyBorder="1"/>
    <xf numFmtId="1" fontId="15" fillId="0" borderId="0" xfId="0" applyNumberFormat="1" applyFont="1" applyBorder="1"/>
    <xf numFmtId="0" fontId="0" fillId="3" borderId="7" xfId="0" applyFill="1" applyBorder="1" applyAlignment="1">
      <alignment vertical="center"/>
    </xf>
    <xf numFmtId="2" fontId="0" fillId="3" borderId="8" xfId="0" applyNumberForma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0" fillId="3" borderId="9" xfId="0" applyNumberFormat="1" applyFill="1" applyBorder="1" applyAlignment="1">
      <alignment vertical="center"/>
    </xf>
    <xf numFmtId="2" fontId="0" fillId="3" borderId="10" xfId="0" applyNumberFormat="1" applyFill="1" applyBorder="1" applyAlignment="1">
      <alignment vertical="center"/>
    </xf>
    <xf numFmtId="2" fontId="0" fillId="3" borderId="11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2" fontId="0" fillId="3" borderId="13" xfId="0" applyNumberFormat="1" applyFill="1" applyBorder="1" applyAlignment="1">
      <alignment vertical="center"/>
    </xf>
    <xf numFmtId="2" fontId="0" fillId="3" borderId="14" xfId="0" applyNumberFormat="1" applyFill="1" applyBorder="1" applyAlignment="1">
      <alignment vertical="center"/>
    </xf>
    <xf numFmtId="2" fontId="0" fillId="3" borderId="15" xfId="0" applyNumberFormat="1" applyFill="1" applyBorder="1" applyAlignment="1">
      <alignment vertical="center"/>
    </xf>
    <xf numFmtId="2" fontId="0" fillId="3" borderId="16" xfId="0" applyNumberFormat="1" applyFill="1" applyBorder="1" applyAlignment="1">
      <alignment vertical="center"/>
    </xf>
    <xf numFmtId="2" fontId="0" fillId="3" borderId="17" xfId="0" applyNumberFormat="1" applyFill="1" applyBorder="1" applyAlignment="1">
      <alignment vertical="center"/>
    </xf>
    <xf numFmtId="2" fontId="0" fillId="3" borderId="18" xfId="0" applyNumberFormat="1" applyFill="1" applyBorder="1" applyAlignment="1">
      <alignment vertical="center"/>
    </xf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2" fontId="9" fillId="3" borderId="18" xfId="0" applyNumberFormat="1" applyFont="1" applyFill="1" applyBorder="1" applyAlignment="1">
      <alignment horizontal="center" vertical="center"/>
    </xf>
    <xf numFmtId="9" fontId="2" fillId="3" borderId="23" xfId="3" applyFont="1" applyFill="1" applyBorder="1" applyAlignment="1">
      <alignment horizontal="center" vertical="center"/>
    </xf>
    <xf numFmtId="0" fontId="0" fillId="3" borderId="0" xfId="0" applyFill="1"/>
    <xf numFmtId="164" fontId="14" fillId="3" borderId="0" xfId="1" applyFont="1" applyFill="1"/>
    <xf numFmtId="164" fontId="14" fillId="3" borderId="0" xfId="1" applyFont="1" applyFill="1" applyBorder="1"/>
    <xf numFmtId="0" fontId="0" fillId="3" borderId="0" xfId="0" applyFill="1" applyBorder="1"/>
    <xf numFmtId="2" fontId="0" fillId="3" borderId="0" xfId="0" applyNumberFormat="1" applyFill="1"/>
    <xf numFmtId="167" fontId="14" fillId="3" borderId="0" xfId="3" applyNumberFormat="1" applyFont="1" applyFill="1"/>
    <xf numFmtId="10" fontId="14" fillId="3" borderId="0" xfId="3" applyNumberFormat="1" applyFont="1" applyFill="1"/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Border="1"/>
    <xf numFmtId="0" fontId="0" fillId="3" borderId="25" xfId="0" applyFill="1" applyBorder="1" applyAlignment="1">
      <alignment vertical="center"/>
    </xf>
    <xf numFmtId="164" fontId="14" fillId="3" borderId="26" xfId="1" applyFont="1" applyFill="1" applyBorder="1" applyAlignment="1">
      <alignment horizontal="center" vertical="center"/>
    </xf>
    <xf numFmtId="164" fontId="14" fillId="3" borderId="27" xfId="1" applyFon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3" borderId="29" xfId="0" applyNumberFormat="1" applyFill="1" applyBorder="1" applyAlignment="1">
      <alignment vertical="center"/>
    </xf>
    <xf numFmtId="164" fontId="0" fillId="3" borderId="30" xfId="0" applyNumberFormat="1" applyFill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3" fillId="3" borderId="32" xfId="0" applyNumberFormat="1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164" fontId="2" fillId="3" borderId="33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0" fillId="3" borderId="34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0" fillId="3" borderId="35" xfId="0" applyNumberFormat="1" applyFill="1" applyBorder="1" applyAlignment="1">
      <alignment vertical="center"/>
    </xf>
    <xf numFmtId="164" fontId="0" fillId="3" borderId="36" xfId="0" applyNumberFormat="1" applyFill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0" fillId="3" borderId="38" xfId="0" applyNumberForma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4" fontId="2" fillId="3" borderId="39" xfId="0" applyNumberFormat="1" applyFont="1" applyFill="1" applyBorder="1" applyAlignment="1">
      <alignment vertical="center"/>
    </xf>
    <xf numFmtId="164" fontId="2" fillId="3" borderId="40" xfId="0" applyNumberFormat="1" applyFont="1" applyFill="1" applyBorder="1" applyAlignment="1">
      <alignment vertical="center"/>
    </xf>
    <xf numFmtId="164" fontId="2" fillId="3" borderId="41" xfId="0" applyNumberFormat="1" applyFont="1" applyFill="1" applyBorder="1" applyAlignment="1">
      <alignment vertical="center"/>
    </xf>
    <xf numFmtId="164" fontId="2" fillId="3" borderId="42" xfId="0" applyNumberFormat="1" applyFont="1" applyFill="1" applyBorder="1" applyAlignment="1">
      <alignment vertical="center"/>
    </xf>
    <xf numFmtId="164" fontId="2" fillId="3" borderId="43" xfId="0" applyNumberFormat="1" applyFont="1" applyFill="1" applyBorder="1" applyAlignment="1">
      <alignment vertical="center"/>
    </xf>
    <xf numFmtId="164" fontId="2" fillId="3" borderId="44" xfId="0" applyNumberFormat="1" applyFont="1" applyFill="1" applyBorder="1" applyAlignment="1">
      <alignment vertical="center"/>
    </xf>
    <xf numFmtId="164" fontId="2" fillId="3" borderId="45" xfId="0" applyNumberFormat="1" applyFont="1" applyFill="1" applyBorder="1" applyAlignment="1">
      <alignment vertical="center"/>
    </xf>
    <xf numFmtId="164" fontId="9" fillId="3" borderId="46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9" fontId="14" fillId="3" borderId="47" xfId="3" applyFont="1" applyFill="1" applyBorder="1" applyAlignment="1">
      <alignment vertical="center"/>
    </xf>
    <xf numFmtId="9" fontId="14" fillId="3" borderId="48" xfId="3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9" fontId="14" fillId="3" borderId="49" xfId="3" applyFont="1" applyFill="1" applyBorder="1" applyAlignment="1">
      <alignment vertical="center"/>
    </xf>
    <xf numFmtId="9" fontId="2" fillId="3" borderId="50" xfId="3" applyFont="1" applyFill="1" applyBorder="1" applyAlignment="1">
      <alignment vertical="center"/>
    </xf>
    <xf numFmtId="9" fontId="2" fillId="3" borderId="51" xfId="3" applyFont="1" applyFill="1" applyBorder="1" applyAlignment="1">
      <alignment vertical="center"/>
    </xf>
    <xf numFmtId="9" fontId="3" fillId="3" borderId="52" xfId="3" applyFont="1" applyFill="1" applyBorder="1" applyAlignment="1">
      <alignment vertical="center"/>
    </xf>
    <xf numFmtId="9" fontId="3" fillId="3" borderId="47" xfId="3" applyFont="1" applyFill="1" applyBorder="1" applyAlignment="1">
      <alignment vertical="center"/>
    </xf>
    <xf numFmtId="9" fontId="3" fillId="3" borderId="53" xfId="3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65" fontId="0" fillId="3" borderId="0" xfId="0" applyNumberFormat="1" applyFill="1"/>
    <xf numFmtId="9" fontId="0" fillId="3" borderId="0" xfId="0" applyNumberFormat="1" applyFill="1"/>
    <xf numFmtId="164" fontId="0" fillId="3" borderId="55" xfId="0" applyNumberFormat="1" applyFill="1" applyBorder="1" applyAlignment="1">
      <alignment vertical="center"/>
    </xf>
    <xf numFmtId="164" fontId="2" fillId="3" borderId="56" xfId="0" applyNumberFormat="1" applyFon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4" fontId="2" fillId="3" borderId="3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64" fontId="2" fillId="3" borderId="18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9" fillId="3" borderId="30" xfId="0" applyNumberFormat="1" applyFont="1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9" fontId="2" fillId="3" borderId="23" xfId="3" applyFont="1" applyFill="1" applyBorder="1" applyAlignment="1">
      <alignment vertical="center"/>
    </xf>
    <xf numFmtId="9" fontId="2" fillId="3" borderId="49" xfId="3" applyFont="1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2" fillId="3" borderId="0" xfId="0" applyFont="1" applyFill="1" applyBorder="1"/>
    <xf numFmtId="0" fontId="0" fillId="3" borderId="0" xfId="0" applyFill="1" applyBorder="1" applyAlignment="1"/>
    <xf numFmtId="0" fontId="0" fillId="3" borderId="35" xfId="0" applyFill="1" applyBorder="1"/>
    <xf numFmtId="164" fontId="0" fillId="3" borderId="7" xfId="0" applyNumberFormat="1" applyFill="1" applyBorder="1"/>
    <xf numFmtId="164" fontId="0" fillId="3" borderId="0" xfId="0" applyNumberFormat="1" applyFill="1" applyBorder="1"/>
    <xf numFmtId="164" fontId="0" fillId="3" borderId="58" xfId="0" applyNumberFormat="1" applyFill="1" applyBorder="1"/>
    <xf numFmtId="164" fontId="0" fillId="3" borderId="9" xfId="0" applyNumberFormat="1" applyFill="1" applyBorder="1"/>
    <xf numFmtId="164" fontId="0" fillId="3" borderId="2" xfId="0" applyNumberFormat="1" applyFill="1" applyBorder="1"/>
    <xf numFmtId="164" fontId="0" fillId="3" borderId="59" xfId="0" applyNumberFormat="1" applyFill="1" applyBorder="1"/>
    <xf numFmtId="0" fontId="0" fillId="3" borderId="30" xfId="0" applyFill="1" applyBorder="1"/>
    <xf numFmtId="164" fontId="2" fillId="3" borderId="60" xfId="0" applyNumberFormat="1" applyFont="1" applyFill="1" applyBorder="1"/>
    <xf numFmtId="164" fontId="2" fillId="3" borderId="39" xfId="0" applyNumberFormat="1" applyFont="1" applyFill="1" applyBorder="1"/>
    <xf numFmtId="164" fontId="2" fillId="3" borderId="61" xfId="0" applyNumberFormat="1" applyFont="1" applyFill="1" applyBorder="1"/>
    <xf numFmtId="164" fontId="2" fillId="3" borderId="41" xfId="0" applyNumberFormat="1" applyFont="1" applyFill="1" applyBorder="1"/>
    <xf numFmtId="164" fontId="2" fillId="3" borderId="5" xfId="0" applyNumberFormat="1" applyFont="1" applyFill="1" applyBorder="1"/>
    <xf numFmtId="0" fontId="0" fillId="3" borderId="50" xfId="0" applyFill="1" applyBorder="1"/>
    <xf numFmtId="9" fontId="14" fillId="3" borderId="57" xfId="3" applyFont="1" applyFill="1" applyBorder="1"/>
    <xf numFmtId="9" fontId="14" fillId="3" borderId="47" xfId="3" applyFont="1" applyFill="1" applyBorder="1"/>
    <xf numFmtId="9" fontId="2" fillId="3" borderId="24" xfId="3" applyFont="1" applyFill="1" applyBorder="1"/>
    <xf numFmtId="9" fontId="2" fillId="3" borderId="49" xfId="3" applyFont="1" applyFill="1" applyBorder="1"/>
    <xf numFmtId="9" fontId="2" fillId="3" borderId="57" xfId="3" applyFont="1" applyFill="1" applyBorder="1"/>
    <xf numFmtId="9" fontId="2" fillId="3" borderId="6" xfId="3" applyFont="1" applyFill="1" applyBorder="1"/>
    <xf numFmtId="0" fontId="2" fillId="3" borderId="0" xfId="0" applyFont="1" applyFill="1" applyBorder="1" applyAlignment="1"/>
    <xf numFmtId="164" fontId="0" fillId="3" borderId="0" xfId="0" applyNumberForma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164" fontId="0" fillId="3" borderId="1" xfId="0" applyNumberFormat="1" applyFill="1" applyBorder="1"/>
    <xf numFmtId="164" fontId="0" fillId="3" borderId="22" xfId="0" applyNumberFormat="1" applyFill="1" applyBorder="1"/>
    <xf numFmtId="0" fontId="0" fillId="3" borderId="63" xfId="0" applyFill="1" applyBorder="1"/>
    <xf numFmtId="164" fontId="0" fillId="3" borderId="64" xfId="0" applyNumberFormat="1" applyFill="1" applyBorder="1"/>
    <xf numFmtId="164" fontId="0" fillId="3" borderId="65" xfId="0" applyNumberFormat="1" applyFill="1" applyBorder="1"/>
    <xf numFmtId="164" fontId="0" fillId="3" borderId="66" xfId="0" applyNumberFormat="1" applyFill="1" applyBorder="1"/>
    <xf numFmtId="164" fontId="0" fillId="3" borderId="67" xfId="0" applyNumberFormat="1" applyFill="1" applyBorder="1"/>
    <xf numFmtId="164" fontId="0" fillId="3" borderId="68" xfId="0" applyNumberFormat="1" applyFill="1" applyBorder="1"/>
    <xf numFmtId="164" fontId="0" fillId="3" borderId="69" xfId="0" applyNumberFormat="1" applyFill="1" applyBorder="1"/>
    <xf numFmtId="0" fontId="2" fillId="3" borderId="35" xfId="0" applyFont="1" applyFill="1" applyBorder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58" xfId="0" applyNumberFormat="1" applyFont="1" applyFill="1" applyBorder="1"/>
    <xf numFmtId="164" fontId="2" fillId="3" borderId="34" xfId="0" applyNumberFormat="1" applyFont="1" applyFill="1" applyBorder="1"/>
    <xf numFmtId="164" fontId="2" fillId="3" borderId="2" xfId="0" applyNumberFormat="1" applyFont="1" applyFill="1" applyBorder="1"/>
    <xf numFmtId="9" fontId="14" fillId="3" borderId="3" xfId="3" applyFont="1" applyFill="1" applyBorder="1"/>
    <xf numFmtId="9" fontId="2" fillId="3" borderId="3" xfId="3" applyFont="1" applyFill="1" applyBorder="1"/>
    <xf numFmtId="0" fontId="0" fillId="3" borderId="35" xfId="0" applyFill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164" fontId="14" fillId="3" borderId="18" xfId="1" applyFont="1" applyFill="1" applyBorder="1" applyAlignment="1">
      <alignment vertical="center"/>
    </xf>
    <xf numFmtId="164" fontId="14" fillId="3" borderId="70" xfId="1" applyFont="1" applyFill="1" applyBorder="1" applyAlignment="1">
      <alignment vertical="center"/>
    </xf>
    <xf numFmtId="164" fontId="14" fillId="3" borderId="28" xfId="1" applyFont="1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164" fontId="14" fillId="3" borderId="8" xfId="1" applyFont="1" applyFill="1" applyBorder="1" applyAlignment="1">
      <alignment vertical="center"/>
    </xf>
    <xf numFmtId="164" fontId="14" fillId="3" borderId="72" xfId="1" applyFont="1" applyFill="1" applyBorder="1" applyAlignment="1">
      <alignment vertical="center"/>
    </xf>
    <xf numFmtId="164" fontId="14" fillId="3" borderId="0" xfId="1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164" fontId="2" fillId="3" borderId="73" xfId="0" applyNumberFormat="1" applyFont="1" applyFill="1" applyBorder="1" applyAlignment="1">
      <alignment vertical="center"/>
    </xf>
    <xf numFmtId="164" fontId="2" fillId="3" borderId="74" xfId="0" applyNumberFormat="1" applyFont="1" applyFill="1" applyBorder="1" applyAlignment="1">
      <alignment vertical="center"/>
    </xf>
    <xf numFmtId="9" fontId="3" fillId="3" borderId="48" xfId="3" applyFont="1" applyFill="1" applyBorder="1" applyAlignment="1">
      <alignment vertical="center"/>
    </xf>
    <xf numFmtId="9" fontId="3" fillId="3" borderId="49" xfId="3" applyFont="1" applyFill="1" applyBorder="1" applyAlignment="1">
      <alignment vertical="center"/>
    </xf>
    <xf numFmtId="9" fontId="2" fillId="3" borderId="75" xfId="3" applyFont="1" applyFill="1" applyBorder="1" applyAlignment="1">
      <alignment vertical="center"/>
    </xf>
    <xf numFmtId="9" fontId="2" fillId="3" borderId="47" xfId="3" applyFont="1" applyFill="1" applyBorder="1" applyAlignment="1">
      <alignment vertical="center"/>
    </xf>
    <xf numFmtId="0" fontId="5" fillId="3" borderId="0" xfId="0" applyFont="1" applyFill="1"/>
    <xf numFmtId="0" fontId="2" fillId="3" borderId="76" xfId="0" applyFont="1" applyFill="1" applyBorder="1" applyAlignment="1">
      <alignment horizontal="center" vertical="center"/>
    </xf>
    <xf numFmtId="164" fontId="14" fillId="3" borderId="77" xfId="1" applyFont="1" applyFill="1" applyBorder="1" applyAlignment="1">
      <alignment horizontal="center" vertical="center"/>
    </xf>
    <xf numFmtId="164" fontId="2" fillId="3" borderId="7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0" fillId="3" borderId="78" xfId="0" applyNumberFormat="1" applyFill="1" applyBorder="1" applyAlignment="1">
      <alignment vertical="center"/>
    </xf>
    <xf numFmtId="9" fontId="6" fillId="3" borderId="33" xfId="3" applyFont="1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9" fontId="6" fillId="3" borderId="79" xfId="3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64" fontId="0" fillId="3" borderId="41" xfId="0" applyNumberFormat="1" applyFill="1" applyBorder="1" applyAlignment="1">
      <alignment vertical="center"/>
    </xf>
    <xf numFmtId="164" fontId="0" fillId="3" borderId="80" xfId="0" applyNumberForma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9" fontId="6" fillId="3" borderId="49" xfId="3" applyFont="1" applyFill="1" applyBorder="1" applyAlignment="1">
      <alignment vertical="center"/>
    </xf>
    <xf numFmtId="9" fontId="6" fillId="3" borderId="81" xfId="3" applyFont="1" applyFill="1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3" borderId="82" xfId="0" applyNumberFormat="1" applyFill="1" applyBorder="1" applyAlignment="1">
      <alignment vertical="center"/>
    </xf>
    <xf numFmtId="164" fontId="2" fillId="3" borderId="62" xfId="0" applyNumberFormat="1" applyFont="1" applyFill="1" applyBorder="1" applyAlignment="1">
      <alignment vertical="center"/>
    </xf>
    <xf numFmtId="9" fontId="6" fillId="3" borderId="2" xfId="3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0" fontId="0" fillId="3" borderId="83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9" fontId="6" fillId="3" borderId="69" xfId="3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66" fontId="0" fillId="3" borderId="55" xfId="0" applyNumberFormat="1" applyFill="1" applyBorder="1"/>
    <xf numFmtId="0" fontId="7" fillId="7" borderId="34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94" xfId="0" applyFont="1" applyFill="1" applyBorder="1" applyAlignment="1">
      <alignment horizontal="center" vertical="center"/>
    </xf>
    <xf numFmtId="164" fontId="8" fillId="7" borderId="100" xfId="1" applyFont="1" applyFill="1" applyBorder="1" applyAlignment="1">
      <alignment horizontal="center" vertical="center"/>
    </xf>
    <xf numFmtId="164" fontId="18" fillId="7" borderId="101" xfId="1" applyFont="1" applyFill="1" applyBorder="1" applyAlignment="1">
      <alignment horizontal="center" vertical="center"/>
    </xf>
    <xf numFmtId="0" fontId="8" fillId="7" borderId="102" xfId="0" applyFont="1" applyFill="1" applyBorder="1" applyAlignment="1">
      <alignment horizontal="center" vertical="center"/>
    </xf>
    <xf numFmtId="0" fontId="8" fillId="7" borderId="100" xfId="0" applyFont="1" applyFill="1" applyBorder="1" applyAlignment="1">
      <alignment horizontal="center" vertical="center"/>
    </xf>
    <xf numFmtId="0" fontId="8" fillId="7" borderId="103" xfId="0" applyFont="1" applyFill="1" applyBorder="1" applyAlignment="1">
      <alignment horizontal="center" vertical="center"/>
    </xf>
    <xf numFmtId="0" fontId="8" fillId="7" borderId="104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8" fillId="7" borderId="87" xfId="0" applyFont="1" applyFill="1" applyBorder="1" applyAlignment="1">
      <alignment horizontal="center" vertical="center"/>
    </xf>
    <xf numFmtId="0" fontId="8" fillId="7" borderId="106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8" fillId="7" borderId="108" xfId="0" applyFont="1" applyFill="1" applyBorder="1"/>
    <xf numFmtId="0" fontId="8" fillId="7" borderId="100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Continuous" vertical="center" wrapText="1"/>
    </xf>
    <xf numFmtId="0" fontId="8" fillId="7" borderId="21" xfId="0" applyFont="1" applyFill="1" applyBorder="1" applyAlignment="1">
      <alignment horizontal="centerContinuous" vertical="center" wrapText="1"/>
    </xf>
    <xf numFmtId="0" fontId="8" fillId="7" borderId="114" xfId="0" applyFont="1" applyFill="1" applyBorder="1" applyAlignment="1">
      <alignment horizontal="center" vertical="center" wrapText="1"/>
    </xf>
    <xf numFmtId="0" fontId="8" fillId="7" borderId="114" xfId="0" applyFont="1" applyFill="1" applyBorder="1" applyAlignment="1">
      <alignment horizontal="centerContinuous" vertical="center" wrapText="1"/>
    </xf>
    <xf numFmtId="0" fontId="8" fillId="7" borderId="115" xfId="0" applyFont="1" applyFill="1" applyBorder="1" applyAlignment="1">
      <alignment horizontal="centerContinuous" vertical="center" wrapText="1"/>
    </xf>
    <xf numFmtId="0" fontId="8" fillId="7" borderId="11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Continuous" vertical="center" wrapText="1"/>
    </xf>
    <xf numFmtId="0" fontId="8" fillId="7" borderId="117" xfId="0" applyFont="1" applyFill="1" applyBorder="1" applyAlignment="1">
      <alignment vertical="center"/>
    </xf>
    <xf numFmtId="0" fontId="8" fillId="7" borderId="118" xfId="0" applyFont="1" applyFill="1" applyBorder="1" applyAlignment="1">
      <alignment horizontal="center" vertical="center"/>
    </xf>
    <xf numFmtId="0" fontId="8" fillId="7" borderId="119" xfId="0" applyFont="1" applyFill="1" applyBorder="1" applyAlignment="1">
      <alignment horizontal="center" vertical="center"/>
    </xf>
    <xf numFmtId="0" fontId="8" fillId="7" borderId="120" xfId="0" applyFont="1" applyFill="1" applyBorder="1" applyAlignment="1">
      <alignment vertical="center"/>
    </xf>
    <xf numFmtId="0" fontId="7" fillId="7" borderId="88" xfId="0" applyFont="1" applyFill="1" applyBorder="1" applyAlignment="1">
      <alignment horizontal="center" vertical="center"/>
    </xf>
    <xf numFmtId="0" fontId="8" fillId="7" borderId="97" xfId="0" applyFont="1" applyFill="1" applyBorder="1" applyAlignment="1">
      <alignment vertical="center"/>
    </xf>
    <xf numFmtId="0" fontId="8" fillId="7" borderId="98" xfId="0" applyFont="1" applyFill="1" applyBorder="1" applyAlignment="1">
      <alignment vertical="center"/>
    </xf>
    <xf numFmtId="0" fontId="8" fillId="7" borderId="121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Continuous" vertical="center" wrapText="1"/>
    </xf>
    <xf numFmtId="0" fontId="8" fillId="7" borderId="36" xfId="0" applyFont="1" applyFill="1" applyBorder="1" applyAlignment="1">
      <alignment horizontal="centerContinuous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28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129" xfId="0" applyFont="1" applyFill="1" applyBorder="1" applyAlignment="1">
      <alignment horizontal="center" vertical="center"/>
    </xf>
    <xf numFmtId="0" fontId="8" fillId="7" borderId="101" xfId="0" applyFont="1" applyFill="1" applyBorder="1" applyAlignment="1">
      <alignment horizontal="center" vertical="center"/>
    </xf>
    <xf numFmtId="0" fontId="7" fillId="7" borderId="130" xfId="0" applyFont="1" applyFill="1" applyBorder="1" applyAlignment="1">
      <alignment horizontal="center" vertical="center"/>
    </xf>
    <xf numFmtId="0" fontId="8" fillId="7" borderId="109" xfId="0" applyFont="1" applyFill="1" applyBorder="1" applyAlignment="1">
      <alignment vertical="center"/>
    </xf>
    <xf numFmtId="0" fontId="8" fillId="7" borderId="29" xfId="0" applyFont="1" applyFill="1" applyBorder="1" applyAlignment="1">
      <alignment horizontal="centerContinuous" vertical="center" wrapText="1"/>
    </xf>
    <xf numFmtId="0" fontId="8" fillId="7" borderId="55" xfId="0" applyFont="1" applyFill="1" applyBorder="1" applyAlignment="1">
      <alignment horizontal="centerContinuous" vertical="center" wrapText="1"/>
    </xf>
    <xf numFmtId="0" fontId="7" fillId="7" borderId="133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/>
    </xf>
    <xf numFmtId="0" fontId="8" fillId="7" borderId="133" xfId="0" applyFont="1" applyFill="1" applyBorder="1" applyAlignment="1">
      <alignment vertical="center"/>
    </xf>
    <xf numFmtId="0" fontId="7" fillId="7" borderId="106" xfId="0" applyFont="1" applyFill="1" applyBorder="1" applyAlignment="1">
      <alignment horizontal="right" vertical="center"/>
    </xf>
    <xf numFmtId="0" fontId="7" fillId="7" borderId="100" xfId="0" applyFont="1" applyFill="1" applyBorder="1" applyAlignment="1">
      <alignment horizontal="right" vertical="center"/>
    </xf>
    <xf numFmtId="0" fontId="11" fillId="7" borderId="55" xfId="0" applyFont="1" applyFill="1" applyBorder="1" applyAlignment="1">
      <alignment horizontal="center" vertical="center" wrapText="1"/>
    </xf>
    <xf numFmtId="0" fontId="7" fillId="7" borderId="144" xfId="0" applyFont="1" applyFill="1" applyBorder="1" applyAlignment="1">
      <alignment horizontal="right" vertical="center"/>
    </xf>
    <xf numFmtId="0" fontId="11" fillId="7" borderId="100" xfId="0" applyFont="1" applyFill="1" applyBorder="1" applyAlignment="1">
      <alignment horizontal="right" vertical="center"/>
    </xf>
    <xf numFmtId="0" fontId="12" fillId="7" borderId="118" xfId="0" applyFont="1" applyFill="1" applyBorder="1" applyAlignment="1">
      <alignment horizontal="center" vertical="center" wrapText="1"/>
    </xf>
    <xf numFmtId="0" fontId="12" fillId="7" borderId="151" xfId="0" applyFont="1" applyFill="1" applyBorder="1" applyAlignment="1">
      <alignment horizontal="center" vertical="center" wrapText="1"/>
    </xf>
    <xf numFmtId="0" fontId="12" fillId="7" borderId="104" xfId="0" applyFont="1" applyFill="1" applyBorder="1" applyAlignment="1">
      <alignment horizontal="center" vertical="center" wrapText="1"/>
    </xf>
    <xf numFmtId="0" fontId="12" fillId="7" borderId="152" xfId="0" applyFont="1" applyFill="1" applyBorder="1" applyAlignment="1">
      <alignment horizontal="center" vertical="center" wrapText="1"/>
    </xf>
    <xf numFmtId="0" fontId="7" fillId="7" borderId="119" xfId="0" applyFont="1" applyFill="1" applyBorder="1" applyAlignment="1">
      <alignment horizontal="center" vertical="center"/>
    </xf>
    <xf numFmtId="0" fontId="7" fillId="7" borderId="118" xfId="0" applyFont="1" applyFill="1" applyBorder="1" applyAlignment="1">
      <alignment horizontal="center" vertical="center"/>
    </xf>
    <xf numFmtId="0" fontId="7" fillId="7" borderId="100" xfId="0" applyFont="1" applyFill="1" applyBorder="1" applyAlignment="1">
      <alignment horizontal="center" vertical="center"/>
    </xf>
    <xf numFmtId="164" fontId="8" fillId="7" borderId="19" xfId="1" applyFont="1" applyFill="1" applyBorder="1" applyAlignment="1">
      <alignment horizontal="center" vertical="center"/>
    </xf>
    <xf numFmtId="164" fontId="18" fillId="7" borderId="19" xfId="1" applyFont="1" applyFill="1" applyBorder="1" applyAlignment="1">
      <alignment horizontal="center" vertical="center"/>
    </xf>
    <xf numFmtId="0" fontId="8" fillId="7" borderId="153" xfId="0" applyFont="1" applyFill="1" applyBorder="1" applyAlignment="1">
      <alignment horizontal="center" vertical="center"/>
    </xf>
    <xf numFmtId="0" fontId="8" fillId="7" borderId="15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7" borderId="9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9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8" xfId="0" applyFont="1" applyFill="1" applyBorder="1" applyAlignment="1">
      <alignment horizontal="center" vertical="center"/>
    </xf>
    <xf numFmtId="0" fontId="7" fillId="7" borderId="92" xfId="0" applyFont="1" applyFill="1" applyBorder="1" applyAlignment="1">
      <alignment horizontal="center" vertical="center"/>
    </xf>
    <xf numFmtId="0" fontId="7" fillId="7" borderId="93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89" xfId="0" applyFont="1" applyFill="1" applyBorder="1" applyAlignment="1">
      <alignment horizontal="center" vertical="center"/>
    </xf>
    <xf numFmtId="0" fontId="8" fillId="7" borderId="95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/>
    </xf>
    <xf numFmtId="0" fontId="7" fillId="7" borderId="109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112" xfId="0" applyFont="1" applyFill="1" applyBorder="1" applyAlignment="1">
      <alignment horizontal="center" vertical="center"/>
    </xf>
    <xf numFmtId="0" fontId="8" fillId="7" borderId="96" xfId="0" applyFont="1" applyFill="1" applyBorder="1" applyAlignment="1">
      <alignment horizontal="center" vertical="center" wrapText="1"/>
    </xf>
    <xf numFmtId="0" fontId="8" fillId="7" borderId="98" xfId="0" applyFont="1" applyFill="1" applyBorder="1" applyAlignment="1"/>
    <xf numFmtId="0" fontId="8" fillId="7" borderId="98" xfId="0" applyFont="1" applyFill="1" applyBorder="1" applyAlignment="1">
      <alignment horizontal="center" vertical="center" wrapText="1"/>
    </xf>
    <xf numFmtId="0" fontId="8" fillId="7" borderId="97" xfId="0" applyFont="1" applyFill="1" applyBorder="1" applyAlignment="1">
      <alignment vertical="center" wrapText="1"/>
    </xf>
    <xf numFmtId="0" fontId="8" fillId="7" borderId="98" xfId="0" applyFont="1" applyFill="1" applyBorder="1" applyAlignment="1">
      <alignment vertical="center" wrapText="1"/>
    </xf>
    <xf numFmtId="0" fontId="8" fillId="7" borderId="97" xfId="0" applyFont="1" applyFill="1" applyBorder="1" applyAlignment="1">
      <alignment horizontal="center" vertical="center" wrapText="1"/>
    </xf>
    <xf numFmtId="0" fontId="8" fillId="7" borderId="87" xfId="0" applyFont="1" applyFill="1" applyBorder="1" applyAlignment="1">
      <alignment horizontal="center" vertical="center" wrapText="1"/>
    </xf>
    <xf numFmtId="0" fontId="8" fillId="7" borderId="110" xfId="0" applyFont="1" applyFill="1" applyBorder="1" applyAlignment="1">
      <alignment vertical="center" wrapText="1"/>
    </xf>
    <xf numFmtId="0" fontId="8" fillId="7" borderId="11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7" borderId="100" xfId="0" applyFont="1" applyFill="1" applyBorder="1" applyAlignment="1">
      <alignment horizontal="center"/>
    </xf>
    <xf numFmtId="0" fontId="8" fillId="7" borderId="102" xfId="0" applyFont="1" applyFill="1" applyBorder="1" applyAlignment="1">
      <alignment horizontal="center"/>
    </xf>
    <xf numFmtId="0" fontId="8" fillId="7" borderId="105" xfId="0" applyFont="1" applyFill="1" applyBorder="1" applyAlignment="1">
      <alignment horizontal="center" vertical="center"/>
    </xf>
    <xf numFmtId="0" fontId="8" fillId="7" borderId="109" xfId="0" applyFont="1" applyFill="1" applyBorder="1" applyAlignment="1">
      <alignment horizontal="center" vertical="center"/>
    </xf>
    <xf numFmtId="0" fontId="8" fillId="7" borderId="112" xfId="0" applyFont="1" applyFill="1" applyBorder="1" applyAlignment="1"/>
    <xf numFmtId="0" fontId="7" fillId="7" borderId="97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vertical="center"/>
    </xf>
    <xf numFmtId="0" fontId="7" fillId="7" borderId="98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7" borderId="122" xfId="0" applyFont="1" applyFill="1" applyBorder="1" applyAlignment="1">
      <alignment horizontal="center" vertical="center" wrapText="1"/>
    </xf>
    <xf numFmtId="0" fontId="7" fillId="7" borderId="110" xfId="0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 wrapText="1"/>
    </xf>
    <xf numFmtId="0" fontId="7" fillId="7" borderId="126" xfId="0" applyFont="1" applyFill="1" applyBorder="1" applyAlignment="1">
      <alignment horizontal="center" vertical="center" wrapText="1"/>
    </xf>
    <xf numFmtId="0" fontId="7" fillId="7" borderId="127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7" fillId="7" borderId="131" xfId="0" applyFont="1" applyFill="1" applyBorder="1" applyAlignment="1">
      <alignment horizontal="center" vertical="center"/>
    </xf>
    <xf numFmtId="0" fontId="7" fillId="7" borderId="132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 wrapText="1"/>
    </xf>
    <xf numFmtId="0" fontId="13" fillId="7" borderId="112" xfId="0" applyFont="1" applyFill="1" applyBorder="1" applyAlignment="1">
      <alignment horizontal="center" vertical="center" wrapText="1"/>
    </xf>
    <xf numFmtId="164" fontId="8" fillId="7" borderId="123" xfId="1" applyFont="1" applyFill="1" applyBorder="1" applyAlignment="1">
      <alignment horizontal="center" vertical="center" wrapText="1"/>
    </xf>
    <xf numFmtId="164" fontId="8" fillId="7" borderId="124" xfId="1" applyFont="1" applyFill="1" applyBorder="1" applyAlignment="1">
      <alignment horizontal="center" vertical="center" wrapText="1"/>
    </xf>
    <xf numFmtId="0" fontId="8" fillId="7" borderId="125" xfId="0" applyFont="1" applyFill="1" applyBorder="1" applyAlignment="1">
      <alignment horizontal="center" vertical="center" wrapText="1"/>
    </xf>
    <xf numFmtId="9" fontId="2" fillId="3" borderId="47" xfId="3" applyFont="1" applyFill="1" applyBorder="1" applyAlignment="1">
      <alignment horizontal="center" vertical="center"/>
    </xf>
    <xf numFmtId="0" fontId="8" fillId="7" borderId="85" xfId="0" applyFont="1" applyFill="1" applyBorder="1" applyAlignment="1">
      <alignment horizontal="center" vertical="center"/>
    </xf>
    <xf numFmtId="0" fontId="8" fillId="7" borderId="143" xfId="0" applyFont="1" applyFill="1" applyBorder="1" applyAlignment="1">
      <alignment horizontal="center" vertical="center"/>
    </xf>
    <xf numFmtId="0" fontId="7" fillId="7" borderId="136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7" fillId="7" borderId="140" xfId="0" applyFont="1" applyFill="1" applyBorder="1" applyAlignment="1">
      <alignment horizontal="center" vertical="center" wrapText="1"/>
    </xf>
    <xf numFmtId="0" fontId="12" fillId="7" borderId="149" xfId="0" applyFont="1" applyFill="1" applyBorder="1" applyAlignment="1">
      <alignment horizontal="center" vertical="center" wrapText="1"/>
    </xf>
    <xf numFmtId="0" fontId="12" fillId="7" borderId="150" xfId="0" applyFont="1" applyFill="1" applyBorder="1" applyAlignment="1">
      <alignment horizontal="center" vertical="center" wrapText="1"/>
    </xf>
    <xf numFmtId="0" fontId="7" fillId="7" borderId="137" xfId="0" applyFont="1" applyFill="1" applyBorder="1" applyAlignment="1">
      <alignment horizontal="center" vertical="center"/>
    </xf>
    <xf numFmtId="0" fontId="7" fillId="7" borderId="138" xfId="0" applyFont="1" applyFill="1" applyBorder="1" applyAlignment="1">
      <alignment horizontal="center" vertical="center"/>
    </xf>
    <xf numFmtId="0" fontId="7" fillId="7" borderId="139" xfId="0" applyFont="1" applyFill="1" applyBorder="1" applyAlignment="1">
      <alignment horizontal="center" vertical="center"/>
    </xf>
    <xf numFmtId="0" fontId="7" fillId="7" borderId="14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42" xfId="0" applyFont="1" applyFill="1" applyBorder="1" applyAlignment="1">
      <alignment horizontal="center" vertical="center" wrapText="1"/>
    </xf>
    <xf numFmtId="0" fontId="7" fillId="7" borderId="135" xfId="0" applyFont="1" applyFill="1" applyBorder="1" applyAlignment="1">
      <alignment horizontal="center" vertical="center"/>
    </xf>
    <xf numFmtId="0" fontId="7" fillId="7" borderId="110" xfId="0" applyFont="1" applyFill="1" applyBorder="1" applyAlignment="1">
      <alignment horizontal="center" vertical="center"/>
    </xf>
    <xf numFmtId="0" fontId="7" fillId="7" borderId="134" xfId="0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164" fontId="8" fillId="7" borderId="145" xfId="1" applyFont="1" applyFill="1" applyBorder="1" applyAlignment="1">
      <alignment horizontal="center" vertical="center"/>
    </xf>
    <xf numFmtId="164" fontId="8" fillId="7" borderId="146" xfId="1" applyFont="1" applyFill="1" applyBorder="1" applyAlignment="1">
      <alignment horizontal="center" vertical="center"/>
    </xf>
    <xf numFmtId="0" fontId="8" fillId="7" borderId="140" xfId="0" applyFont="1" applyFill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 wrapText="1"/>
    </xf>
    <xf numFmtId="0" fontId="7" fillId="7" borderId="143" xfId="0" applyFont="1" applyFill="1" applyBorder="1" applyAlignment="1">
      <alignment horizontal="center" vertical="center" wrapText="1"/>
    </xf>
    <xf numFmtId="0" fontId="8" fillId="7" borderId="104" xfId="0" applyFont="1" applyFill="1" applyBorder="1" applyAlignment="1">
      <alignment horizontal="center" vertical="center"/>
    </xf>
    <xf numFmtId="0" fontId="8" fillId="7" borderId="101" xfId="0" applyFont="1" applyFill="1" applyBorder="1" applyAlignment="1">
      <alignment vertical="center"/>
    </xf>
    <xf numFmtId="0" fontId="8" fillId="7" borderId="103" xfId="0" applyFont="1" applyFill="1" applyBorder="1" applyAlignment="1">
      <alignment vertical="center"/>
    </xf>
    <xf numFmtId="2" fontId="9" fillId="3" borderId="21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2" fontId="9" fillId="3" borderId="28" xfId="0" applyNumberFormat="1" applyFont="1" applyFill="1" applyBorder="1" applyAlignment="1">
      <alignment horizontal="center" vertical="center"/>
    </xf>
    <xf numFmtId="167" fontId="2" fillId="3" borderId="49" xfId="3" applyNumberFormat="1" applyFont="1" applyFill="1" applyBorder="1" applyAlignment="1">
      <alignment horizontal="center" vertical="center"/>
    </xf>
    <xf numFmtId="167" fontId="2" fillId="3" borderId="47" xfId="3" applyNumberFormat="1" applyFont="1" applyFill="1" applyBorder="1" applyAlignment="1">
      <alignment horizontal="center" vertical="center"/>
    </xf>
    <xf numFmtId="167" fontId="2" fillId="3" borderId="48" xfId="3" applyNumberFormat="1" applyFont="1" applyFill="1" applyBorder="1" applyAlignment="1">
      <alignment horizontal="center" vertical="center"/>
    </xf>
    <xf numFmtId="0" fontId="8" fillId="7" borderId="1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7" fillId="7" borderId="136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0" fontId="12" fillId="7" borderId="147" xfId="0" applyFont="1" applyFill="1" applyBorder="1" applyAlignment="1">
      <alignment horizontal="center" vertical="center" wrapText="1"/>
    </xf>
    <xf numFmtId="0" fontId="12" fillId="7" borderId="148" xfId="0" applyFont="1" applyFill="1" applyBorder="1" applyAlignment="1">
      <alignment horizontal="center" vertical="center" wrapText="1"/>
    </xf>
    <xf numFmtId="9" fontId="2" fillId="3" borderId="49" xfId="3" applyFont="1" applyFill="1" applyBorder="1" applyAlignment="1">
      <alignment horizontal="center" vertical="center"/>
    </xf>
    <xf numFmtId="9" fontId="2" fillId="3" borderId="48" xfId="3" applyFont="1" applyFill="1" applyBorder="1" applyAlignment="1">
      <alignment horizontal="center" vertical="center"/>
    </xf>
    <xf numFmtId="0" fontId="8" fillId="7" borderId="86" xfId="0" applyFont="1" applyFill="1" applyBorder="1" applyAlignment="1">
      <alignment horizontal="center" vertical="center"/>
    </xf>
    <xf numFmtId="0" fontId="15" fillId="3" borderId="0" xfId="0" pivotButton="1" applyFont="1" applyFill="1" applyBorder="1"/>
    <xf numFmtId="0" fontId="15" fillId="3" borderId="0" xfId="0" applyFont="1" applyFill="1" applyBorder="1"/>
    <xf numFmtId="2" fontId="15" fillId="3" borderId="0" xfId="0" applyNumberFormat="1" applyFont="1" applyFill="1" applyBorder="1"/>
    <xf numFmtId="166" fontId="15" fillId="4" borderId="0" xfId="0" applyNumberFormat="1" applyFont="1" applyFill="1" applyBorder="1"/>
    <xf numFmtId="166" fontId="15" fillId="5" borderId="0" xfId="0" applyNumberFormat="1" applyFont="1" applyFill="1" applyBorder="1"/>
    <xf numFmtId="0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center" wrapText="1"/>
    </xf>
    <xf numFmtId="9" fontId="16" fillId="0" borderId="0" xfId="3" applyFont="1" applyBorder="1"/>
    <xf numFmtId="0" fontId="8" fillId="7" borderId="101" xfId="0" applyFont="1" applyFill="1" applyBorder="1" applyAlignment="1"/>
    <xf numFmtId="164" fontId="9" fillId="3" borderId="39" xfId="0" applyNumberFormat="1" applyFont="1" applyFill="1" applyBorder="1"/>
    <xf numFmtId="9" fontId="2" fillId="3" borderId="47" xfId="3" applyFont="1" applyFill="1" applyBorder="1"/>
    <xf numFmtId="0" fontId="8" fillId="7" borderId="110" xfId="0" applyFont="1" applyFill="1" applyBorder="1" applyAlignment="1">
      <alignment horizontal="center" vertical="center" wrapText="1"/>
    </xf>
    <xf numFmtId="0" fontId="8" fillId="7" borderId="127" xfId="0" applyFont="1" applyFill="1" applyBorder="1" applyAlignment="1"/>
    <xf numFmtId="164" fontId="0" fillId="3" borderId="28" xfId="0" applyNumberFormat="1" applyFill="1" applyBorder="1"/>
    <xf numFmtId="164" fontId="9" fillId="3" borderId="0" xfId="0" applyNumberFormat="1" applyFont="1" applyFill="1" applyBorder="1"/>
    <xf numFmtId="0" fontId="7" fillId="7" borderId="32" xfId="0" applyFont="1" applyFill="1" applyBorder="1" applyAlignment="1">
      <alignment horizontal="center" vertical="center" wrapText="1"/>
    </xf>
    <xf numFmtId="164" fontId="14" fillId="3" borderId="32" xfId="1" applyFont="1" applyFill="1" applyBorder="1" applyAlignment="1">
      <alignment vertical="center"/>
    </xf>
    <xf numFmtId="164" fontId="14" fillId="3" borderId="37" xfId="1" applyFont="1" applyFill="1" applyBorder="1" applyAlignment="1">
      <alignment vertical="center"/>
    </xf>
    <xf numFmtId="164" fontId="9" fillId="3" borderId="44" xfId="0" applyNumberFormat="1" applyFont="1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15" fillId="0" borderId="0" xfId="0" pivotButton="1" applyFont="1" applyBorder="1"/>
    <xf numFmtId="166" fontId="15" fillId="0" borderId="0" xfId="0" applyNumberFormat="1" applyFont="1" applyBorder="1"/>
    <xf numFmtId="2" fontId="15" fillId="6" borderId="0" xfId="0" applyNumberFormat="1" applyFont="1" applyFill="1" applyBorder="1"/>
    <xf numFmtId="2" fontId="15" fillId="5" borderId="0" xfId="0" applyNumberFormat="1" applyFont="1" applyFill="1" applyBorder="1"/>
    <xf numFmtId="0" fontId="15" fillId="0" borderId="0" xfId="0" pivotButton="1" applyFont="1" applyBorder="1" applyAlignment="1">
      <alignment horizontal="center" vertical="center" wrapText="1"/>
    </xf>
    <xf numFmtId="2" fontId="15" fillId="4" borderId="0" xfId="0" applyNumberFormat="1" applyFont="1" applyFill="1" applyBorder="1"/>
    <xf numFmtId="0" fontId="7" fillId="7" borderId="34" xfId="0" applyFont="1" applyFill="1" applyBorder="1" applyAlignment="1">
      <alignment horizontal="center" vertical="center"/>
    </xf>
    <xf numFmtId="0" fontId="7" fillId="7" borderId="149" xfId="0" applyFont="1" applyFill="1" applyBorder="1" applyAlignment="1">
      <alignment horizontal="center" vertical="center"/>
    </xf>
    <xf numFmtId="4" fontId="0" fillId="3" borderId="21" xfId="0" applyNumberForma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0">
    <dxf>
      <font>
        <color rgb="FF9F9F9F"/>
      </font>
    </dxf>
    <dxf>
      <border>
        <left/>
        <right/>
      </border>
    </dxf>
    <dxf>
      <font>
        <color rgb="FF9F9F9F"/>
      </font>
    </dxf>
    <dxf>
      <font>
        <color rgb="FF9F9F9F"/>
      </font>
    </dxf>
    <dxf>
      <font>
        <color rgb="FF9F9F9F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fill>
        <patternFill patternType="solid">
          <bgColor rgb="FF92D05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 patternType="solid">
          <bgColor rgb="FFFFFF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166" formatCode="0.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166" formatCode="0.0"/>
    </dxf>
    <dxf>
      <numFmt numFmtId="166" formatCode="0.0"/>
    </dxf>
    <dxf>
      <fill>
        <patternFill>
          <b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2" formatCode="0.00"/>
    </dxf>
    <dxf>
      <numFmt numFmtId="166" formatCode="0.0"/>
    </dxf>
  </dxfs>
  <tableStyles count="0" defaultTableStyle="TableStyleMedium9" defaultPivotStyle="PivotStyleLight16"/>
  <colors>
    <mruColors>
      <color rgb="FF9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 2018, SEGÚN EL SISTEMA ELÉCTRICO</a:t>
            </a:r>
          </a:p>
        </c:rich>
      </c:tx>
      <c:layout>
        <c:manualLayout>
          <c:xMode val="edge"/>
          <c:yMode val="edge"/>
          <c:x val="0.12780258632054556"/>
          <c:y val="3.5714285714285712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7488789237668162"/>
          <c:y val="0.33214343635504384"/>
          <c:w val="0.78251121076233188"/>
          <c:h val="0.50714374153135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cat>
            <c:strRef>
              <c:f>'7.1resumen'!$J$8:$K$8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'7.1resumen'!$J$9:$K$9</c:f>
              <c:numCache>
                <c:formatCode>_-* #\ ##0.00_-;\-* #\ ##0.00_-;_-* "-"??_-;_-@_-</c:formatCode>
                <c:ptCount val="2"/>
                <c:pt idx="0">
                  <c:v>3900.5916261010743</c:v>
                </c:pt>
                <c:pt idx="1">
                  <c:v>2058.6704263637225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471913613538033E-3"/>
                  <c:y val="-0.45181889763779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623629238126057E-3"/>
                  <c:y val="-0.35639257592800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'7.1resumen'!$J$8:$K$8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'7.1resumen'!$J$10:$K$10</c:f>
              <c:numCache>
                <c:formatCode>0%</c:formatCode>
                <c:ptCount val="2"/>
                <c:pt idx="0">
                  <c:v>0.65454272555236248</c:v>
                </c:pt>
                <c:pt idx="1">
                  <c:v>0.34545727444763741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110078976"/>
        <c:axId val="110088960"/>
      </c:barChart>
      <c:catAx>
        <c:axId val="1100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0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889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210824674312971E-2"/>
              <c:y val="0.4892864641919759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078976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900"/>
              <a:t>PÉRDIDAS DE ENERGÍA ELÉCTRICA EN EL  EMPRESAS GENERADORAS PARA USO PROPIO</a:t>
            </a:r>
          </a:p>
        </c:rich>
      </c:tx>
      <c:layout>
        <c:manualLayout>
          <c:xMode val="edge"/>
          <c:yMode val="edge"/>
          <c:x val="0.17777885872374063"/>
          <c:y val="4.1111053171333713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38532110091748E-2"/>
          <c:y val="0.31000100911786821"/>
          <c:w val="0.88807339449541289"/>
          <c:h val="0.553335134554474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'7.2mensual_SISTEMA'!$B$48:$C$48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'7.2mensual_SISTEMA'!$B$62:$C$62</c:f>
              <c:numCache>
                <c:formatCode>_-* #\ ##0.00_-;\-* #\ ##0.00_-;_-* "-"??_-;_-@_-</c:formatCode>
                <c:ptCount val="2"/>
                <c:pt idx="0">
                  <c:v>3.8200690000000002</c:v>
                </c:pt>
                <c:pt idx="1">
                  <c:v>123.05691048363524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0848"/>
        <c:axId val="116613120"/>
        <c:axId val="0"/>
      </c:bar3DChart>
      <c:catAx>
        <c:axId val="1165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6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1312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59084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EN EL MERCADO ELÉCTRICO DE DISTRIBUCIÓN, POR NIVEL DE TENSIÓN</a:t>
            </a:r>
          </a:p>
        </c:rich>
      </c:tx>
      <c:layout>
        <c:manualLayout>
          <c:xMode val="edge"/>
          <c:yMode val="edge"/>
          <c:x val="0.19896082271852913"/>
          <c:y val="3.539833955800842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0897486712494265"/>
          <c:y val="0.26534280806704585"/>
          <c:w val="0.6674935616562615"/>
          <c:h val="0.52641577871081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multiLvlStrRef>
              <c:f>'7.3mensual_TENSION'!$P$55:$Q$56</c:f>
              <c:multiLvlStrCache>
                <c:ptCount val="2"/>
                <c:lvl>
                  <c:pt idx="0">
                    <c:v>MT</c:v>
                  </c:pt>
                  <c:pt idx="1">
                    <c:v>BT</c:v>
                  </c:pt>
                </c:lvl>
                <c:lvl>
                  <c:pt idx="0">
                    <c:v>Primaria</c:v>
                  </c:pt>
                  <c:pt idx="1">
                    <c:v>Secundaria</c:v>
                  </c:pt>
                </c:lvl>
              </c:multiLvlStrCache>
            </c:multiLvlStrRef>
          </c:cat>
          <c:val>
            <c:numRef>
              <c:f>'7.3mensual_TENSION'!$P$57:$Q$57</c:f>
              <c:numCache>
                <c:formatCode>_-* #\ ##0.00_-;\-* #\ ##0.00_-;_-* "-"??_-;_-@_-</c:formatCode>
                <c:ptCount val="2"/>
                <c:pt idx="0">
                  <c:v>547.57135068758021</c:v>
                </c:pt>
                <c:pt idx="1">
                  <c:v>1511.0990756761425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113826048"/>
        <c:axId val="113917952"/>
      </c:barChart>
      <c:catAx>
        <c:axId val="113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91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1795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0.10393280138814033"/>
              <c:y val="0.457825566366137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826048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POR SUBSISTEMAS DE TRANSMISIÓN Y NIVEL DE TENSIÓN</a:t>
            </a:r>
          </a:p>
        </c:rich>
      </c:tx>
      <c:layout>
        <c:manualLayout>
          <c:xMode val="edge"/>
          <c:yMode val="edge"/>
          <c:x val="0.13311698600912661"/>
          <c:y val="3.3057851239669422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4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98714946869109"/>
          <c:y val="0.2518036509481259"/>
          <c:w val="0.79093067481317603"/>
          <c:h val="0.4820949608701383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'7.3mensual_TENSION'!$N$27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'7.3mensual_TENSION'!$O$24:$Q$25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'7.3mensual_TENSION'!$O$27:$Q$27</c:f>
              <c:numCache>
                <c:formatCode>General</c:formatCode>
                <c:ptCount val="3"/>
                <c:pt idx="0" formatCode="0.00">
                  <c:v>126.87697948363524</c:v>
                </c:pt>
              </c:numCache>
            </c:numRef>
          </c:val>
        </c:ser>
        <c:ser>
          <c:idx val="0"/>
          <c:order val="1"/>
          <c:tx>
            <c:strRef>
              <c:f>'7.3mensual_TENSION'!$N$26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invertIfNegative val="0"/>
          <c:cat>
            <c:multiLvlStrRef>
              <c:f>'7.3mensual_TENSION'!$O$24:$Q$25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'7.3mensual_TENSION'!$O$26:$Q$26</c:f>
              <c:numCache>
                <c:formatCode>_-* #\ ##0.00_-;\-* #\ ##0.00_-;_-* "-"??_-;_-@_-</c:formatCode>
                <c:ptCount val="3"/>
                <c:pt idx="0">
                  <c:v>14.970468</c:v>
                </c:pt>
                <c:pt idx="1">
                  <c:v>464.76221500000003</c:v>
                </c:pt>
                <c:pt idx="2" formatCode="0.00">
                  <c:v>3293.9819636174389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113714688"/>
        <c:axId val="113716608"/>
        <c:axId val="0"/>
      </c:bar3DChart>
      <c:catAx>
        <c:axId val="1137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Subsistema</a:t>
                </a:r>
              </a:p>
            </c:rich>
          </c:tx>
          <c:layout>
            <c:manualLayout>
              <c:xMode val="edge"/>
              <c:yMode val="edge"/>
              <c:x val="0.13555080488463395"/>
              <c:y val="0.80345039514688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716608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13716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9.2532387920312653E-2"/>
              <c:y val="0.509643319378466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714688"/>
        <c:crosses val="autoZero"/>
        <c:crossBetween val="between"/>
        <c:maj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3085649285407"/>
          <c:y val="0.91921418913544894"/>
          <c:w val="0.68907384047483111"/>
          <c:h val="6.3299277672935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 EN TRANSMISIÓN POR NIVEL DE TENSIÓN</a:t>
            </a:r>
          </a:p>
        </c:rich>
      </c:tx>
      <c:layout>
        <c:manualLayout>
          <c:xMode val="edge"/>
          <c:yMode val="edge"/>
          <c:x val="0.1218802195180148"/>
          <c:y val="3.3057851239669422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83412322274881"/>
          <c:y val="0.42975322226138046"/>
          <c:w val="0.63270142180094791"/>
          <c:h val="0.292011804869912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3.3870101497428431E-2"/>
                  <c:y val="-4.6224738436621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730240367352917"/>
                  <c:y val="2.19402326775263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6061411357537991E-3"/>
                  <c:y val="5.5936182134536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'7.3mensual_TENSION'!$O$25:$Q$25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'7.3mensual_TENSION'!$O$28:$Q$28</c:f>
              <c:numCache>
                <c:formatCode>_-* #\ ##0.00_-;\-* #\ ##0.00_-;_-* "-"??_-;_-@_-</c:formatCode>
                <c:ptCount val="3"/>
                <c:pt idx="0">
                  <c:v>141.84744748363525</c:v>
                </c:pt>
                <c:pt idx="1">
                  <c:v>464.76221500000003</c:v>
                </c:pt>
                <c:pt idx="2">
                  <c:v>3293.9819636174389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'7.3mensual_TENSION'!$O$25:$Q$25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'7.3mensual_TENSION'!$O$29:$Q$29</c:f>
              <c:numCache>
                <c:formatCode>0%</c:formatCode>
                <c:ptCount val="3"/>
                <c:pt idx="0">
                  <c:v>3.6365623751651775E-2</c:v>
                </c:pt>
                <c:pt idx="1">
                  <c:v>0.11915172352060954</c:v>
                </c:pt>
                <c:pt idx="2">
                  <c:v>0.84448265272773859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 5 772 GW.h</a:t>
            </a:r>
          </a:p>
        </c:rich>
      </c:tx>
      <c:layout>
        <c:manualLayout>
          <c:xMode val="edge"/>
          <c:yMode val="edge"/>
          <c:x val="0.19307204939546493"/>
          <c:y val="0.2177124908566757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6585248272537"/>
          <c:y val="0.43114237445538883"/>
          <c:w val="0.2298026612219691"/>
          <c:h val="0.271522223656469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3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1.9512195121951219E-2"/>
                  <c:y val="-3.011292346298615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GENERADORA
34%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260162601626016E-3"/>
                  <c:y val="5.520702634880812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TRANSMISORA
20%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260162601626018E-2"/>
                  <c:y val="-0.14052697616060225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DISTRIBUIDORA
46%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'7.4POR EMPRESA'!$T$44:$T$46</c:f>
              <c:numCache>
                <c:formatCode>0.00</c:formatCode>
                <c:ptCount val="3"/>
                <c:pt idx="0">
                  <c:v>2243.9735974469963</c:v>
                </c:pt>
                <c:pt idx="1">
                  <c:v>1026.1303136461454</c:v>
                </c:pt>
                <c:pt idx="2">
                  <c:v>2501.5533690592811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61 GW.h</a:t>
            </a:r>
          </a:p>
        </c:rich>
      </c:tx>
      <c:layout>
        <c:manualLayout>
          <c:xMode val="edge"/>
          <c:yMode val="edge"/>
          <c:x val="0.368228701142087"/>
          <c:y val="4.554368203974502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8366936506225"/>
          <c:y val="0.31465427216135161"/>
          <c:w val="0.59031990800572198"/>
          <c:h val="0.39054687966735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255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Pt>
            <c:idx val="2"/>
            <c:bubble3D val="0"/>
            <c:explosion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8.2399994840939725E-2"/>
                  <c:y val="-6.0700224971878512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/>
                      <a:t>GENERADORA
34 %</a:t>
                    </a:r>
                    <a:endParaRPr lang="es-PE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4.5516722052155123E-2"/>
                  <c:y val="0.1972506561679790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/>
                      <a:t>DISTRIBUIDORA
66 %</a:t>
                    </a:r>
                    <a:endParaRPr lang="es-PE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'7.4POR EMPRESA'!$Z$44:$Z$46</c:f>
              <c:numCache>
                <c:formatCode>0.00</c:formatCode>
                <c:ptCount val="3"/>
                <c:pt idx="0">
                  <c:v>8.5992085242977865</c:v>
                </c:pt>
                <c:pt idx="2">
                  <c:v>52.128584304441723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2 502 GW.h</a:t>
            </a:r>
          </a:p>
        </c:rich>
      </c:tx>
      <c:layout>
        <c:manualLayout>
          <c:xMode val="edge"/>
          <c:yMode val="edge"/>
          <c:x val="0.23048780487804879"/>
          <c:y val="0.1753246753246753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5813759374396"/>
          <c:y val="0.41593944403358418"/>
          <c:w val="0.16844249366048109"/>
          <c:h val="0.461774394222821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44450"/>
            </a:sp3d>
          </c:spPr>
          <c:explosion val="3"/>
          <c:dPt>
            <c:idx val="0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FFFF00">
                      <a:gamma/>
                      <a:shade val="66275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99CC00">
                      <a:gamma/>
                      <a:shade val="66275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s-PE"/>
                      <a:t>AT
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0328453739310687E-3"/>
                  <c:y val="-1.873649403596132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MAT
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EMPRESA'!$T$48:$W$48</c:f>
              <c:strCache>
                <c:ptCount val="4"/>
                <c:pt idx="0">
                  <c:v>BT</c:v>
                </c:pt>
                <c:pt idx="1">
                  <c:v>MT</c:v>
                </c:pt>
                <c:pt idx="2">
                  <c:v>AT</c:v>
                </c:pt>
                <c:pt idx="3">
                  <c:v>MAT</c:v>
                </c:pt>
              </c:strCache>
            </c:strRef>
          </c:cat>
          <c:val>
            <c:numRef>
              <c:f>'7.4POR EMPRESA'!$T$49:$W$49</c:f>
              <c:numCache>
                <c:formatCode>0.00</c:formatCode>
                <c:ptCount val="4"/>
                <c:pt idx="0">
                  <c:v>1471.5955789233799</c:v>
                </c:pt>
                <c:pt idx="1">
                  <c:v>534.94626313590118</c:v>
                </c:pt>
                <c:pt idx="2">
                  <c:v>374.69243100000006</c:v>
                </c:pt>
                <c:pt idx="3">
                  <c:v>120.31909600000002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 52 GW.h</a:t>
            </a:r>
          </a:p>
        </c:rich>
      </c:tx>
      <c:layout>
        <c:manualLayout>
          <c:xMode val="edge"/>
          <c:yMode val="edge"/>
          <c:x val="0.34871837828782037"/>
          <c:y val="6.400000000000000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797458798053296"/>
          <c:y val="0.33423193529380257"/>
          <c:w val="0.35276590379150163"/>
          <c:h val="0.5718648026139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explosion val="6"/>
          <c:dPt>
            <c:idx val="0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EMPRESA'!$Z$48:$AA$48</c:f>
              <c:strCache>
                <c:ptCount val="2"/>
                <c:pt idx="0">
                  <c:v>MT</c:v>
                </c:pt>
                <c:pt idx="1">
                  <c:v>BT</c:v>
                </c:pt>
              </c:strCache>
            </c:strRef>
          </c:cat>
          <c:val>
            <c:numRef>
              <c:f>'7.4POR EMPRESA'!$Z$49:$AA$49</c:f>
              <c:numCache>
                <c:formatCode>0.00</c:formatCode>
                <c:ptCount val="2"/>
                <c:pt idx="0">
                  <c:v>12.625087551679039</c:v>
                </c:pt>
                <c:pt idx="1">
                  <c:v>39.503496752762686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 2018, POR TIPO DE SISTEMA</a:t>
            </a:r>
          </a:p>
        </c:rich>
      </c:tx>
      <c:layout>
        <c:manualLayout>
          <c:xMode val="edge"/>
          <c:yMode val="edge"/>
          <c:x val="0.12837871456544123"/>
          <c:y val="3.5483870967741936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74829266146858"/>
          <c:y val="0.41935549923686244"/>
          <c:w val="0.60135267400556469"/>
          <c:h val="0.3387102109220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 h="184150"/>
              <a:bevelB h="63500"/>
              <a:contourClr>
                <a:srgbClr val="000000"/>
              </a:contourClr>
            </a:sp3d>
          </c:spPr>
          <c:explosion val="30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3.4884925098648384E-3"/>
                  <c:y val="-4.9914486495639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573541402562775E-2"/>
                  <c:y val="4.1072220811108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'7.1resumen'!$J$21:$K$21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'7.1resumen'!$J$22:$K$22</c:f>
              <c:numCache>
                <c:formatCode>0%</c:formatCode>
                <c:ptCount val="2"/>
                <c:pt idx="0">
                  <c:v>0.96915982185472782</c:v>
                </c:pt>
                <c:pt idx="1">
                  <c:v>3.0840178145272193E-2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 2018, POR NIVEL DE TENSIÓN</a:t>
            </a:r>
          </a:p>
        </c:rich>
      </c:tx>
      <c:layout>
        <c:manualLayout>
          <c:xMode val="edge"/>
          <c:yMode val="edge"/>
          <c:x val="0.14639656406585541"/>
          <c:y val="3.5947712418300651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666703324498797"/>
          <c:y val="0.32026245998793657"/>
          <c:w val="0.77928099328061939"/>
          <c:h val="0.526145469980181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CC">
                    <a:gamma/>
                    <a:shade val="46275"/>
                    <a:invGamma/>
                  </a:srgbClr>
                </a:gs>
                <a:gs pos="5000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'7.1resumen'!$J$35:$J$38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'7.1resumen'!$K$35:$K$38</c:f>
              <c:numCache>
                <c:formatCode>_-* #\ ##0.00_-;\-* #\ ##0.00_-;_-* "-"??_-;_-@_-</c:formatCode>
                <c:ptCount val="4"/>
                <c:pt idx="0">
                  <c:v>3293.9819636174398</c:v>
                </c:pt>
                <c:pt idx="1">
                  <c:v>464.76221500000008</c:v>
                </c:pt>
                <c:pt idx="2">
                  <c:v>689.41879817121549</c:v>
                </c:pt>
                <c:pt idx="3">
                  <c:v>1511.0990756761425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832975423526606E-2"/>
                  <c:y val="-0.48179918686634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95323311858745E-2"/>
                  <c:y val="-0.152238519204707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857313290384154E-2"/>
                  <c:y val="-0.16407458871562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287520878072061E-2"/>
                  <c:y val="-0.27186145849415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'7.1resumen'!$J$35:$J$38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'7.1resumen'!$L$35:$L$38</c:f>
              <c:numCache>
                <c:formatCode>0%</c:formatCode>
                <c:ptCount val="4"/>
                <c:pt idx="0">
                  <c:v>0.55274997719810348</c:v>
                </c:pt>
                <c:pt idx="1">
                  <c:v>7.7989893867441318E-2</c:v>
                </c:pt>
                <c:pt idx="2">
                  <c:v>0.11568861917828677</c:v>
                </c:pt>
                <c:pt idx="3">
                  <c:v>0.2535715097561686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70"/>
        <c:axId val="110187648"/>
        <c:axId val="110189568"/>
      </c:barChart>
      <c:catAx>
        <c:axId val="11018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5270365068002866"/>
              <c:y val="0.92692741838642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18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895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0352183249821045E-2"/>
              <c:y val="0.4684113015284854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187648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EN TRANSMISION POR TIPO DE MERCADO Y SISTEMA</a:t>
            </a:r>
          </a:p>
        </c:rich>
      </c:tx>
      <c:layout>
        <c:manualLayout>
          <c:xMode val="edge"/>
          <c:yMode val="edge"/>
          <c:x val="0.13987473903966596"/>
          <c:y val="3.4375000000000003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000000"/>
          </a:solidFill>
          <a:prstDash val="solid"/>
        </a:ln>
      </c:spPr>
    </c:sideWall>
    <c:backWall>
      <c:thickness val="0"/>
      <c:spPr>
        <a:noFill/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789144050104384"/>
          <c:y val="0.34062500000000001"/>
          <c:w val="0.78914405010438415"/>
          <c:h val="0.471874999999999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'7.2mensual_SISTEMA'!$M$75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9050"/>
              <a:contourClr>
                <a:srgbClr val="000000"/>
              </a:contourClr>
            </a:sp3d>
          </c:spPr>
          <c:invertIfNegative val="0"/>
          <c:cat>
            <c:strRef>
              <c:f>'7.2mensual_SISTEMA'!$N$74:$O$74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'7.2mensual_SISTEMA'!$N$75:$O$75</c:f>
              <c:numCache>
                <c:formatCode>_-* #\ ##0.00_-;\-* #\ ##0.00_-;_-* "-"??_-;_-@_-</c:formatCode>
                <c:ptCount val="2"/>
                <c:pt idx="0">
                  <c:v>3765.1154380931416</c:v>
                </c:pt>
                <c:pt idx="1">
                  <c:v>8.5992085242977829</c:v>
                </c:pt>
              </c:numCache>
            </c:numRef>
          </c:val>
        </c:ser>
        <c:ser>
          <c:idx val="1"/>
          <c:order val="1"/>
          <c:tx>
            <c:strRef>
              <c:f>'7.2mensual_SISTEMA'!$M$76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'7.2mensual_SISTEMA'!$N$74:$O$74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'7.2mensual_SISTEMA'!$N$76:$O$76</c:f>
              <c:numCache>
                <c:formatCode>_-* #\ ##0.00_-;\-* #\ ##0.00_-;_-* "-"??_-;_-@_-</c:formatCode>
                <c:ptCount val="2"/>
                <c:pt idx="0">
                  <c:v>3.8200690000000002</c:v>
                </c:pt>
                <c:pt idx="1">
                  <c:v>123.05691048363524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977600"/>
        <c:axId val="113987584"/>
        <c:axId val="0"/>
      </c:bar3DChart>
      <c:catAx>
        <c:axId val="1139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9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8758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7578288100208766E-2"/>
              <c:y val="0.571875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977600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90814196242171"/>
          <c:y val="0.91979166666666667"/>
          <c:w val="0.65692414752957551"/>
          <c:h val="5.8333333333333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 EN EL SISTEMA ELÉCTRICO DE TRANSMISIÓN, POR SISTEMA</a:t>
            </a:r>
          </a:p>
        </c:rich>
      </c:tx>
      <c:layout>
        <c:manualLayout>
          <c:xMode val="edge"/>
          <c:yMode val="edge"/>
          <c:x val="0.14645305700423811"/>
          <c:y val="3.4055727554179564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75972540045766"/>
          <c:y val="0.42724458204334365"/>
          <c:w val="0.67505720823798632"/>
          <c:h val="0.36222910216718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7150" h="133350"/>
              <a:bevelB w="82550" h="63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1.2204424103737605E-2"/>
                  <c:y val="2.889576883384932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511060259344011E-2"/>
                  <c:y val="-1.23839009287925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'7.2mensual_SISTEMA'!$N$92:$O$92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'7.2mensual_SISTEMA'!$N$94:$O$94</c:f>
              <c:numCache>
                <c:formatCode>0%</c:formatCode>
                <c:ptCount val="2"/>
                <c:pt idx="0">
                  <c:v>0.96747237556615018</c:v>
                </c:pt>
                <c:pt idx="1">
                  <c:v>3.2527624433849801E-2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EN EL MERCADO ELÉCTRICO POR SISTEMA DE DISTRIBUCIÓN</a:t>
            </a:r>
          </a:p>
        </c:rich>
      </c:tx>
      <c:layout>
        <c:manualLayout>
          <c:xMode val="edge"/>
          <c:yMode val="edge"/>
          <c:x val="0.11111133120938498"/>
          <c:y val="3.703703703703703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4641867952856"/>
          <c:y val="0.46059797949784581"/>
          <c:w val="0.5296875354138193"/>
          <c:h val="0.3407669737037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44450" h="825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'7.2mensual_SISTEMA'!$O$115:$P$115</c:f>
              <c:strCache>
                <c:ptCount val="2"/>
                <c:pt idx="0">
                  <c:v>SS AA</c:v>
                </c:pt>
                <c:pt idx="1">
                  <c:v>SEIN</c:v>
                </c:pt>
              </c:strCache>
            </c:strRef>
          </c:cat>
          <c:val>
            <c:numRef>
              <c:f>'7.2mensual_SISTEMA'!$O$119:$P$119</c:f>
              <c:numCache>
                <c:formatCode>0%</c:formatCode>
                <c:ptCount val="2"/>
                <c:pt idx="0">
                  <c:v>2.5321481105898849E-2</c:v>
                </c:pt>
                <c:pt idx="1">
                  <c:v>0.97467851889410118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PÉRDIDAS  ELÉCTRICAS EN EL MERCADO ELÉCTRICO, POR SUBSISTEMA</a:t>
            </a:r>
          </a:p>
        </c:rich>
      </c:tx>
      <c:layout>
        <c:manualLayout>
          <c:xMode val="edge"/>
          <c:yMode val="edge"/>
          <c:x val="0.1978949578671087"/>
          <c:y val="3.3434650455927049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73702172802397"/>
          <c:y val="0.33738601823708209"/>
          <c:w val="0.8168429449454615"/>
          <c:h val="0.477203647416413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'7.2mensual_SISTEMA'!$M$18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1750"/>
              <a:contourClr>
                <a:srgbClr val="000000"/>
              </a:contourClr>
            </a:sp3d>
          </c:spPr>
          <c:invertIfNegative val="0"/>
          <c:cat>
            <c:strRef>
              <c:f>'7.2mensual_SISTEMA'!$N$17:$O$17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'7.2mensual_SISTEMA'!$N$18:$O$18</c:f>
              <c:numCache>
                <c:formatCode>_-* #\ ##0.00_-;\-* #\ ##0.00_-;_-* "-"??_-;_-@_-</c:formatCode>
                <c:ptCount val="2"/>
                <c:pt idx="0">
                  <c:v>3173.6628676174391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'7.2mensual_SISTEMA'!$M$19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8100"/>
              <a:contourClr>
                <a:srgbClr val="000000"/>
              </a:contourClr>
            </a:sp3d>
          </c:spPr>
          <c:invertIfNegative val="0"/>
          <c:cat>
            <c:strRef>
              <c:f>'7.2mensual_SISTEMA'!$N$17:$O$17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'7.2mensual_SISTEMA'!$N$19:$O$19</c:f>
              <c:numCache>
                <c:formatCode>_-* #\ ##0.00_-;\-* #\ ##0.00_-;_-* "-"??_-;_-@_-</c:formatCode>
                <c:ptCount val="2"/>
                <c:pt idx="0">
                  <c:v>591.45257047570226</c:v>
                </c:pt>
                <c:pt idx="1">
                  <c:v>8.5992085242977829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116543488"/>
        <c:axId val="116545024"/>
        <c:axId val="0"/>
      </c:bar3DChart>
      <c:catAx>
        <c:axId val="1165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5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450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3684210526315783E-2"/>
              <c:y val="0.583586626139817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543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3789495786710871"/>
          <c:y val="0.90982776089159068"/>
          <c:w val="0.66033651056775799"/>
          <c:h val="5.673758865248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POR SUBSISTEMA DE DISTRIBUCIÓN Y TIPO DE SISTEMA</a:t>
            </a:r>
          </a:p>
        </c:rich>
      </c:tx>
      <c:layout>
        <c:manualLayout>
          <c:xMode val="edge"/>
          <c:yMode val="edge"/>
          <c:x val="0.14444470230694847"/>
          <c:y val="3.703727755680024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52000112847467117"/>
          <c:y val="0.26262712616768652"/>
          <c:w val="0.38000082465456742"/>
          <c:h val="0.57575946890608198"/>
        </c:manualLayout>
      </c:layout>
      <c:doughnutChart>
        <c:varyColors val="1"/>
        <c:ser>
          <c:idx val="0"/>
          <c:order val="0"/>
          <c:tx>
            <c:strRef>
              <c:f>'7.2mensual_SISTEMA'!$O$115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Lbls>
            <c:dLbl>
              <c:idx val="1"/>
              <c:layout>
                <c:manualLayout>
                  <c:x val="1.4814814814814815E-2"/>
                  <c:y val="2.73155749148377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'7.2mensual_SISTEMA'!$N$116:$N$117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'7.2mensual_SISTEMA'!$O$116:$O$117</c:f>
              <c:numCache>
                <c:formatCode>_-* #\ ##0.00_-;\-* #\ ##0.00_-;_-* "-"??_-;_-@_-</c:formatCode>
                <c:ptCount val="2"/>
                <c:pt idx="0">
                  <c:v>12.625087551679039</c:v>
                </c:pt>
                <c:pt idx="1">
                  <c:v>39.503496752762686</c:v>
                </c:pt>
              </c:numCache>
            </c:numRef>
          </c:val>
        </c:ser>
        <c:ser>
          <c:idx val="1"/>
          <c:order val="1"/>
          <c:tx>
            <c:strRef>
              <c:f>'7.2mensual_SISTEMA'!$P$115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explosion val="3"/>
          <c:dPt>
            <c:idx val="0"/>
            <c:bubble3D val="0"/>
            <c:spPr>
              <a:solidFill>
                <a:srgbClr val="99CC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'7.2mensual_SISTEMA'!$N$116:$N$117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'7.2mensual_SISTEMA'!$P$116:$P$117</c:f>
              <c:numCache>
                <c:formatCode>_-* #\ ##0.00_-;\-* #\ ##0.00_-;_-* "-"??_-;_-@_-</c:formatCode>
                <c:ptCount val="2"/>
                <c:pt idx="0">
                  <c:v>534.94626313590118</c:v>
                </c:pt>
                <c:pt idx="1">
                  <c:v>1471.5955789233799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222306948473542"/>
          <c:y val="0.86868955813513005"/>
          <c:w val="0.46222317999723722"/>
          <c:h val="6.7339881483886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PORCENTAJE DE PÉRDIDAS EN EL MERCADO ELÉCTRICO SEGUN EL SISTEMA ELÉCTRICO</a:t>
            </a:r>
          </a:p>
        </c:rich>
      </c:tx>
      <c:layout>
        <c:manualLayout>
          <c:xMode val="edge"/>
          <c:yMode val="edge"/>
          <c:x val="0.16163801865192384"/>
          <c:y val="3.363927668550633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35636199266728"/>
          <c:y val="0.45582865617344137"/>
          <c:w val="0.51182540225950013"/>
          <c:h val="0.2823655758626501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8900"/>
              <a:contourClr>
                <a:srgbClr val="000000"/>
              </a:contourClr>
            </a:sp3d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8900"/>
                <a:contourClr>
                  <a:srgbClr val="000000"/>
                </a:contourClr>
              </a:sp3d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5.7606145112449283E-2"/>
                  <c:y val="9.801994313666047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Subtransmisión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032084351525008E-2"/>
                  <c:y val="-5.59491764512245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'7.2mensual_SISTEMA'!$H$8:$I$8</c:f>
              <c:strCache>
                <c:ptCount val="2"/>
                <c:pt idx="0">
                  <c:v>Subtransmisión</c:v>
                </c:pt>
                <c:pt idx="1">
                  <c:v>Transmisión</c:v>
                </c:pt>
              </c:strCache>
            </c:strRef>
          </c:cat>
          <c:val>
            <c:numRef>
              <c:f>'7.2mensual_SISTEMA'!$H$22:$I$22</c:f>
              <c:numCache>
                <c:formatCode>0%</c:formatCode>
                <c:ptCount val="2"/>
                <c:pt idx="0">
                  <c:v>0.15900825451597275</c:v>
                </c:pt>
                <c:pt idx="1">
                  <c:v>0.84099174548402711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9525</xdr:rowOff>
    </xdr:from>
    <xdr:to>
      <xdr:col>7</xdr:col>
      <xdr:colOff>390525</xdr:colOff>
      <xdr:row>12</xdr:row>
      <xdr:rowOff>9525</xdr:rowOff>
    </xdr:to>
    <xdr:graphicFrame macro="">
      <xdr:nvGraphicFramePr>
        <xdr:cNvPr id="1167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15</xdr:row>
      <xdr:rowOff>228600</xdr:rowOff>
    </xdr:from>
    <xdr:to>
      <xdr:col>7</xdr:col>
      <xdr:colOff>361950</xdr:colOff>
      <xdr:row>27</xdr:row>
      <xdr:rowOff>238125</xdr:rowOff>
    </xdr:to>
    <xdr:graphicFrame macro="">
      <xdr:nvGraphicFramePr>
        <xdr:cNvPr id="1168" name="Chart 1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31</xdr:row>
      <xdr:rowOff>228600</xdr:rowOff>
    </xdr:from>
    <xdr:to>
      <xdr:col>7</xdr:col>
      <xdr:colOff>361950</xdr:colOff>
      <xdr:row>43</xdr:row>
      <xdr:rowOff>228600</xdr:rowOff>
    </xdr:to>
    <xdr:graphicFrame macro="">
      <xdr:nvGraphicFramePr>
        <xdr:cNvPr id="1169" name="Chart 1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34</xdr:row>
      <xdr:rowOff>57150</xdr:rowOff>
    </xdr:from>
    <xdr:to>
      <xdr:col>14</xdr:col>
      <xdr:colOff>381000</xdr:colOff>
      <xdr:row>52</xdr:row>
      <xdr:rowOff>47625</xdr:rowOff>
    </xdr:to>
    <xdr:graphicFrame macro="">
      <xdr:nvGraphicFramePr>
        <xdr:cNvPr id="4232" name="Chart 4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37</xdr:row>
      <xdr:rowOff>133350</xdr:rowOff>
    </xdr:from>
    <xdr:to>
      <xdr:col>14</xdr:col>
      <xdr:colOff>190500</xdr:colOff>
      <xdr:row>51</xdr:row>
      <xdr:rowOff>0</xdr:rowOff>
    </xdr:to>
    <xdr:graphicFrame macro="">
      <xdr:nvGraphicFramePr>
        <xdr:cNvPr id="4233" name="Chart 4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58</xdr:row>
      <xdr:rowOff>114300</xdr:rowOff>
    </xdr:from>
    <xdr:to>
      <xdr:col>13</xdr:col>
      <xdr:colOff>152400</xdr:colOff>
      <xdr:row>76</xdr:row>
      <xdr:rowOff>133350</xdr:rowOff>
    </xdr:to>
    <xdr:graphicFrame macro="">
      <xdr:nvGraphicFramePr>
        <xdr:cNvPr id="4234" name="Chart 4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61</xdr:row>
      <xdr:rowOff>9525</xdr:rowOff>
    </xdr:from>
    <xdr:to>
      <xdr:col>13</xdr:col>
      <xdr:colOff>95250</xdr:colOff>
      <xdr:row>75</xdr:row>
      <xdr:rowOff>123825</xdr:rowOff>
    </xdr:to>
    <xdr:graphicFrame macro="">
      <xdr:nvGraphicFramePr>
        <xdr:cNvPr id="4235" name="Chart 4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476250</xdr:colOff>
      <xdr:row>50</xdr:row>
      <xdr:rowOff>19050</xdr:rowOff>
    </xdr:from>
    <xdr:to>
      <xdr:col>8</xdr:col>
      <xdr:colOff>323850</xdr:colOff>
      <xdr:row>52</xdr:row>
      <xdr:rowOff>57150</xdr:rowOff>
    </xdr:to>
    <xdr:sp macro="" textlink="">
      <xdr:nvSpPr>
        <xdr:cNvPr id="25719" name="Text Box 1143"/>
        <xdr:cNvSpPr txBox="1">
          <a:spLocks noChangeArrowheads="1"/>
        </xdr:cNvSpPr>
      </xdr:nvSpPr>
      <xdr:spPr bwMode="auto">
        <a:xfrm>
          <a:off x="2562225" y="11363325"/>
          <a:ext cx="419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0.04487</cdr:y>
    </cdr:from>
    <cdr:to>
      <cdr:x>0.99389</cdr:x>
      <cdr:y>0.14842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6" y="119428"/>
          <a:ext cx="7428319" cy="268271"/>
        </a:xfrm>
        <a:prstGeom xmlns:a="http://schemas.openxmlformats.org/drawingml/2006/main" prst="rect">
          <a:avLst/>
        </a:prstGeom>
        <a:solidFill xmlns:a="http://schemas.openxmlformats.org/drawingml/2006/main">
          <a:srgbClr val="003A0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0.03004</cdr:x>
      <cdr:y>0.02779</cdr:y>
    </cdr:from>
    <cdr:to>
      <cdr:x>0.97909</cdr:x>
      <cdr:y>0.09553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6" y="84976"/>
          <a:ext cx="7421577" cy="199358"/>
        </a:xfrm>
        <a:prstGeom xmlns:a="http://schemas.openxmlformats.org/drawingml/2006/main" prst="rect">
          <a:avLst/>
        </a:prstGeom>
        <a:solidFill xmlns:a="http://schemas.openxmlformats.org/drawingml/2006/main">
          <a:srgbClr val="003A00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86</xdr:row>
      <xdr:rowOff>28575</xdr:rowOff>
    </xdr:from>
    <xdr:to>
      <xdr:col>5</xdr:col>
      <xdr:colOff>361950</xdr:colOff>
      <xdr:row>105</xdr:row>
      <xdr:rowOff>0</xdr:rowOff>
    </xdr:to>
    <xdr:graphicFrame macro="">
      <xdr:nvGraphicFramePr>
        <xdr:cNvPr id="2625" name="Chart 8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86</xdr:row>
      <xdr:rowOff>9525</xdr:rowOff>
    </xdr:from>
    <xdr:to>
      <xdr:col>9</xdr:col>
      <xdr:colOff>1314450</xdr:colOff>
      <xdr:row>105</xdr:row>
      <xdr:rowOff>9525</xdr:rowOff>
    </xdr:to>
    <xdr:graphicFrame macro="">
      <xdr:nvGraphicFramePr>
        <xdr:cNvPr id="2626" name="Chart 2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127</xdr:row>
      <xdr:rowOff>57150</xdr:rowOff>
    </xdr:from>
    <xdr:to>
      <xdr:col>5</xdr:col>
      <xdr:colOff>247650</xdr:colOff>
      <xdr:row>144</xdr:row>
      <xdr:rowOff>47625</xdr:rowOff>
    </xdr:to>
    <xdr:graphicFrame macro="">
      <xdr:nvGraphicFramePr>
        <xdr:cNvPr id="2627" name="Chart 2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23</xdr:row>
      <xdr:rowOff>152400</xdr:rowOff>
    </xdr:from>
    <xdr:to>
      <xdr:col>9</xdr:col>
      <xdr:colOff>1257300</xdr:colOff>
      <xdr:row>43</xdr:row>
      <xdr:rowOff>47625</xdr:rowOff>
    </xdr:to>
    <xdr:graphicFrame macro="">
      <xdr:nvGraphicFramePr>
        <xdr:cNvPr id="2628" name="Chart 2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127</xdr:row>
      <xdr:rowOff>38100</xdr:rowOff>
    </xdr:from>
    <xdr:to>
      <xdr:col>9</xdr:col>
      <xdr:colOff>1304925</xdr:colOff>
      <xdr:row>144</xdr:row>
      <xdr:rowOff>57150</xdr:rowOff>
    </xdr:to>
    <xdr:graphicFrame macro="">
      <xdr:nvGraphicFramePr>
        <xdr:cNvPr id="2629" name="Chart 2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342900</xdr:colOff>
      <xdr:row>132</xdr:row>
      <xdr:rowOff>47625</xdr:rowOff>
    </xdr:from>
    <xdr:to>
      <xdr:col>9</xdr:col>
      <xdr:colOff>295275</xdr:colOff>
      <xdr:row>133</xdr:row>
      <xdr:rowOff>76200</xdr:rowOff>
    </xdr:to>
    <xdr:sp macro="" textlink="">
      <xdr:nvSpPr>
        <xdr:cNvPr id="5641" name="Text Box 521"/>
        <xdr:cNvSpPr txBox="1">
          <a:spLocks noChangeArrowheads="1"/>
        </xdr:cNvSpPr>
      </xdr:nvSpPr>
      <xdr:spPr bwMode="auto">
        <a:xfrm>
          <a:off x="22498050" y="23450550"/>
          <a:ext cx="866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415925</xdr:colOff>
      <xdr:row>133</xdr:row>
      <xdr:rowOff>85725</xdr:rowOff>
    </xdr:from>
    <xdr:to>
      <xdr:col>9</xdr:col>
      <xdr:colOff>368300</xdr:colOff>
      <xdr:row>134</xdr:row>
      <xdr:rowOff>123825</xdr:rowOff>
    </xdr:to>
    <xdr:sp macro="" textlink="">
      <xdr:nvSpPr>
        <xdr:cNvPr id="5642" name="Text Box 522"/>
        <xdr:cNvSpPr txBox="1">
          <a:spLocks noChangeArrowheads="1"/>
        </xdr:cNvSpPr>
      </xdr:nvSpPr>
      <xdr:spPr bwMode="auto">
        <a:xfrm>
          <a:off x="22609175" y="24031575"/>
          <a:ext cx="866775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5</xdr:col>
      <xdr:colOff>114300</xdr:colOff>
      <xdr:row>43</xdr:row>
      <xdr:rowOff>47625</xdr:rowOff>
    </xdr:to>
    <xdr:graphicFrame macro="">
      <xdr:nvGraphicFramePr>
        <xdr:cNvPr id="2632" name="Chart 8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466725</xdr:colOff>
      <xdr:row>46</xdr:row>
      <xdr:rowOff>152400</xdr:rowOff>
    </xdr:from>
    <xdr:to>
      <xdr:col>9</xdr:col>
      <xdr:colOff>914400</xdr:colOff>
      <xdr:row>64</xdr:row>
      <xdr:rowOff>28575</xdr:rowOff>
    </xdr:to>
    <xdr:graphicFrame macro="">
      <xdr:nvGraphicFramePr>
        <xdr:cNvPr id="2633" name="Chart 8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571500</xdr:colOff>
      <xdr:row>98</xdr:row>
      <xdr:rowOff>95250</xdr:rowOff>
    </xdr:from>
    <xdr:to>
      <xdr:col>4</xdr:col>
      <xdr:colOff>266700</xdr:colOff>
      <xdr:row>100</xdr:row>
      <xdr:rowOff>38100</xdr:rowOff>
    </xdr:to>
    <xdr:sp macro="" textlink="">
      <xdr:nvSpPr>
        <xdr:cNvPr id="5971" name="Text Box 851"/>
        <xdr:cNvSpPr txBox="1">
          <a:spLocks noChangeArrowheads="1"/>
        </xdr:cNvSpPr>
      </xdr:nvSpPr>
      <xdr:spPr bwMode="auto">
        <a:xfrm>
          <a:off x="18192750" y="17221200"/>
          <a:ext cx="476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25%</a:t>
          </a:r>
        </a:p>
      </xdr:txBody>
    </xdr:sp>
    <xdr:clientData/>
  </xdr:twoCellAnchor>
  <xdr:twoCellAnchor>
    <xdr:from>
      <xdr:col>4</xdr:col>
      <xdr:colOff>238125</xdr:colOff>
      <xdr:row>98</xdr:row>
      <xdr:rowOff>28575</xdr:rowOff>
    </xdr:from>
    <xdr:to>
      <xdr:col>4</xdr:col>
      <xdr:colOff>723900</xdr:colOff>
      <xdr:row>99</xdr:row>
      <xdr:rowOff>152400</xdr:rowOff>
    </xdr:to>
    <xdr:sp macro="" textlink="">
      <xdr:nvSpPr>
        <xdr:cNvPr id="5972" name="Text Box 852"/>
        <xdr:cNvSpPr txBox="1">
          <a:spLocks noChangeArrowheads="1"/>
        </xdr:cNvSpPr>
      </xdr:nvSpPr>
      <xdr:spPr bwMode="auto">
        <a:xfrm>
          <a:off x="18640425" y="17154525"/>
          <a:ext cx="485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75%</a:t>
          </a:r>
        </a:p>
      </xdr:txBody>
    </xdr:sp>
    <xdr:clientData/>
  </xdr:twoCellAnchor>
  <xdr:twoCellAnchor>
    <xdr:from>
      <xdr:col>1</xdr:col>
      <xdr:colOff>875433</xdr:colOff>
      <xdr:row>92</xdr:row>
      <xdr:rowOff>117763</xdr:rowOff>
    </xdr:from>
    <xdr:to>
      <xdr:col>2</xdr:col>
      <xdr:colOff>325581</xdr:colOff>
      <xdr:row>94</xdr:row>
      <xdr:rowOff>70138</xdr:rowOff>
    </xdr:to>
    <xdr:sp macro="" textlink="">
      <xdr:nvSpPr>
        <xdr:cNvPr id="5973" name="Text Box 853"/>
        <xdr:cNvSpPr txBox="1">
          <a:spLocks noChangeArrowheads="1"/>
        </xdr:cNvSpPr>
      </xdr:nvSpPr>
      <xdr:spPr bwMode="auto">
        <a:xfrm>
          <a:off x="1751733" y="16272163"/>
          <a:ext cx="374073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1</xdr:col>
      <xdr:colOff>666750</xdr:colOff>
      <xdr:row>27</xdr:row>
      <xdr:rowOff>19050</xdr:rowOff>
    </xdr:from>
    <xdr:to>
      <xdr:col>3</xdr:col>
      <xdr:colOff>704850</xdr:colOff>
      <xdr:row>28</xdr:row>
      <xdr:rowOff>85725</xdr:rowOff>
    </xdr:to>
    <xdr:sp macro="" textlink="">
      <xdr:nvSpPr>
        <xdr:cNvPr id="13368" name="Text Box 1080"/>
        <xdr:cNvSpPr txBox="1">
          <a:spLocks noChangeArrowheads="1"/>
        </xdr:cNvSpPr>
      </xdr:nvSpPr>
      <xdr:spPr bwMode="auto">
        <a:xfrm>
          <a:off x="1543050" y="5248275"/>
          <a:ext cx="18192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3 774 GW.h</a:t>
          </a:r>
        </a:p>
      </xdr:txBody>
    </xdr:sp>
    <xdr:clientData/>
  </xdr:twoCellAnchor>
  <xdr:twoCellAnchor>
    <xdr:from>
      <xdr:col>2</xdr:col>
      <xdr:colOff>447675</xdr:colOff>
      <xdr:row>98</xdr:row>
      <xdr:rowOff>76200</xdr:rowOff>
    </xdr:from>
    <xdr:to>
      <xdr:col>3</xdr:col>
      <xdr:colOff>28575</xdr:colOff>
      <xdr:row>100</xdr:row>
      <xdr:rowOff>28575</xdr:rowOff>
    </xdr:to>
    <xdr:sp macro="" textlink="">
      <xdr:nvSpPr>
        <xdr:cNvPr id="5970" name="Text Box 850"/>
        <xdr:cNvSpPr txBox="1">
          <a:spLocks noChangeArrowheads="1"/>
        </xdr:cNvSpPr>
      </xdr:nvSpPr>
      <xdr:spPr bwMode="auto">
        <a:xfrm>
          <a:off x="17211675" y="17202150"/>
          <a:ext cx="43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2</xdr:col>
      <xdr:colOff>57150</xdr:colOff>
      <xdr:row>91</xdr:row>
      <xdr:rowOff>9525</xdr:rowOff>
    </xdr:from>
    <xdr:to>
      <xdr:col>3</xdr:col>
      <xdr:colOff>571500</xdr:colOff>
      <xdr:row>91</xdr:row>
      <xdr:rowOff>9525</xdr:rowOff>
    </xdr:to>
    <xdr:sp macro="" textlink="">
      <xdr:nvSpPr>
        <xdr:cNvPr id="2639" name="Line 1085"/>
        <xdr:cNvSpPr>
          <a:spLocks noChangeShapeType="1"/>
        </xdr:cNvSpPr>
      </xdr:nvSpPr>
      <xdr:spPr bwMode="auto">
        <a:xfrm>
          <a:off x="1857375" y="1585912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486833</xdr:colOff>
      <xdr:row>131</xdr:row>
      <xdr:rowOff>156633</xdr:rowOff>
    </xdr:from>
    <xdr:to>
      <xdr:col>7</xdr:col>
      <xdr:colOff>572558</xdr:colOff>
      <xdr:row>137</xdr:row>
      <xdr:rowOff>137583</xdr:rowOff>
    </xdr:to>
    <xdr:sp macro="" textlink="">
      <xdr:nvSpPr>
        <xdr:cNvPr id="13374" name="Text Box 1086"/>
        <xdr:cNvSpPr txBox="1">
          <a:spLocks noChangeArrowheads="1"/>
        </xdr:cNvSpPr>
      </xdr:nvSpPr>
      <xdr:spPr bwMode="auto">
        <a:xfrm>
          <a:off x="4878916" y="22879050"/>
          <a:ext cx="1842559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SEIN     :   2 007 GW.h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   :       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52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GW.h 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 :   2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059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342900</xdr:colOff>
      <xdr:row>134</xdr:row>
      <xdr:rowOff>47625</xdr:rowOff>
    </xdr:from>
    <xdr:to>
      <xdr:col>7</xdr:col>
      <xdr:colOff>295275</xdr:colOff>
      <xdr:row>134</xdr:row>
      <xdr:rowOff>47625</xdr:rowOff>
    </xdr:to>
    <xdr:sp macro="" textlink="">
      <xdr:nvSpPr>
        <xdr:cNvPr id="2641" name="Line 1087"/>
        <xdr:cNvSpPr>
          <a:spLocks noChangeShapeType="1"/>
        </xdr:cNvSpPr>
      </xdr:nvSpPr>
      <xdr:spPr bwMode="auto">
        <a:xfrm>
          <a:off x="4733925" y="234219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0.38738</cdr:x>
      <cdr:y>0.16502</cdr:y>
    </cdr:from>
    <cdr:to>
      <cdr:x>0.78541</cdr:x>
      <cdr:y>0.3428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7828" y="493026"/>
          <a:ext cx="1816423" cy="53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SEIN     : 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774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SS AA   :      127 GW.h 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TOTAL  :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901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 GW.h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0.33951</cdr:x>
      <cdr:y>0.2359</cdr:y>
    </cdr:from>
    <cdr:to>
      <cdr:x>0.81486</cdr:x>
      <cdr:y>0.31853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974" y="725984"/>
          <a:ext cx="1916049" cy="253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901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0.29143</cdr:x>
      <cdr:y>0.238</cdr:y>
    </cdr:from>
    <cdr:to>
      <cdr:x>0.71926</cdr:x>
      <cdr:y>0.3303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725" y="652217"/>
          <a:ext cx="1854989" cy="2538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2 059 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0.36588</cdr:x>
      <cdr:y>0.16376</cdr:y>
    </cdr:from>
    <cdr:to>
      <cdr:x>0.76824</cdr:x>
      <cdr:y>0.36885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030" y="517906"/>
          <a:ext cx="1824285" cy="644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SEIN      :  3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765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SS AA    :       9  GW.h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 :  3 774 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0.37336</cdr:x>
      <cdr:y>0.22399</cdr:y>
    </cdr:from>
    <cdr:to>
      <cdr:x>0.64848</cdr:x>
      <cdr:y>0.28973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4903" y="645346"/>
          <a:ext cx="1430789" cy="1884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127 GW.h</a:t>
          </a:r>
        </a:p>
      </cdr:txBody>
    </cdr:sp>
  </cdr:relSizeAnchor>
  <cdr:relSizeAnchor xmlns:cdr="http://schemas.openxmlformats.org/drawingml/2006/chartDrawing">
    <cdr:from>
      <cdr:x>0.34078</cdr:x>
      <cdr:y>0.51</cdr:y>
    </cdr:from>
    <cdr:to>
      <cdr:x>0.43948</cdr:x>
      <cdr:y>0.60333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3075" y="145732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32%</a:t>
          </a:r>
        </a:p>
      </cdr:txBody>
    </cdr:sp>
  </cdr:relSizeAnchor>
  <cdr:relSizeAnchor xmlns:cdr="http://schemas.openxmlformats.org/drawingml/2006/chartDrawing">
    <cdr:from>
      <cdr:x>0.64867</cdr:x>
      <cdr:y>0.25444</cdr:y>
    </cdr:from>
    <cdr:to>
      <cdr:x>0.74736</cdr:x>
      <cdr:y>0.34778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317875" y="72707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68%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51</xdr:row>
      <xdr:rowOff>142875</xdr:rowOff>
    </xdr:from>
    <xdr:to>
      <xdr:col>12</xdr:col>
      <xdr:colOff>28575</xdr:colOff>
      <xdr:row>68</xdr:row>
      <xdr:rowOff>19050</xdr:rowOff>
    </xdr:to>
    <xdr:graphicFrame macro="">
      <xdr:nvGraphicFramePr>
        <xdr:cNvPr id="3394" name="Chart 2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12</xdr:col>
      <xdr:colOff>28575</xdr:colOff>
      <xdr:row>44</xdr:row>
      <xdr:rowOff>95250</xdr:rowOff>
    </xdr:to>
    <xdr:graphicFrame macro="">
      <xdr:nvGraphicFramePr>
        <xdr:cNvPr id="3395" name="Chart 2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1060</xdr:colOff>
      <xdr:row>36</xdr:row>
      <xdr:rowOff>9525</xdr:rowOff>
    </xdr:from>
    <xdr:to>
      <xdr:col>7</xdr:col>
      <xdr:colOff>386293</xdr:colOff>
      <xdr:row>37</xdr:row>
      <xdr:rowOff>85725</xdr:rowOff>
    </xdr:to>
    <xdr:sp macro="" textlink="">
      <xdr:nvSpPr>
        <xdr:cNvPr id="6565" name="Text Box 421"/>
        <xdr:cNvSpPr txBox="1">
          <a:spLocks noChangeArrowheads="1"/>
        </xdr:cNvSpPr>
      </xdr:nvSpPr>
      <xdr:spPr bwMode="auto">
        <a:xfrm>
          <a:off x="16458143" y="6634692"/>
          <a:ext cx="385233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0,4%</a:t>
          </a:r>
        </a:p>
      </xdr:txBody>
    </xdr:sp>
    <xdr:clientData/>
  </xdr:twoCellAnchor>
  <xdr:twoCellAnchor>
    <xdr:from>
      <xdr:col>7</xdr:col>
      <xdr:colOff>519641</xdr:colOff>
      <xdr:row>37</xdr:row>
      <xdr:rowOff>120650</xdr:rowOff>
    </xdr:from>
    <xdr:to>
      <xdr:col>7</xdr:col>
      <xdr:colOff>900641</xdr:colOff>
      <xdr:row>39</xdr:row>
      <xdr:rowOff>34925</xdr:rowOff>
    </xdr:to>
    <xdr:sp macro="" textlink="">
      <xdr:nvSpPr>
        <xdr:cNvPr id="6566" name="Text Box 422"/>
        <xdr:cNvSpPr txBox="1">
          <a:spLocks noChangeArrowheads="1"/>
        </xdr:cNvSpPr>
      </xdr:nvSpPr>
      <xdr:spPr bwMode="auto">
        <a:xfrm>
          <a:off x="7345891" y="6661150"/>
          <a:ext cx="381000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3,2%</a:t>
          </a:r>
        </a:p>
      </xdr:txBody>
    </xdr:sp>
    <xdr:clientData/>
  </xdr:twoCellAnchor>
  <xdr:twoCellAnchor>
    <xdr:from>
      <xdr:col>7</xdr:col>
      <xdr:colOff>1037166</xdr:colOff>
      <xdr:row>37</xdr:row>
      <xdr:rowOff>7408</xdr:rowOff>
    </xdr:from>
    <xdr:to>
      <xdr:col>8</xdr:col>
      <xdr:colOff>335491</xdr:colOff>
      <xdr:row>38</xdr:row>
      <xdr:rowOff>83608</xdr:rowOff>
    </xdr:to>
    <xdr:sp macro="" textlink="">
      <xdr:nvSpPr>
        <xdr:cNvPr id="6567" name="Text Box 423"/>
        <xdr:cNvSpPr txBox="1">
          <a:spLocks noChangeArrowheads="1"/>
        </xdr:cNvSpPr>
      </xdr:nvSpPr>
      <xdr:spPr bwMode="auto">
        <a:xfrm>
          <a:off x="7863416" y="6547908"/>
          <a:ext cx="441325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13,3%</a:t>
          </a:r>
        </a:p>
      </xdr:txBody>
    </xdr:sp>
    <xdr:clientData/>
  </xdr:twoCellAnchor>
  <xdr:twoCellAnchor>
    <xdr:from>
      <xdr:col>9</xdr:col>
      <xdr:colOff>291041</xdr:colOff>
      <xdr:row>32</xdr:row>
      <xdr:rowOff>3175</xdr:rowOff>
    </xdr:from>
    <xdr:to>
      <xdr:col>10</xdr:col>
      <xdr:colOff>171449</xdr:colOff>
      <xdr:row>33</xdr:row>
      <xdr:rowOff>76200</xdr:rowOff>
    </xdr:to>
    <xdr:sp macro="" textlink="">
      <xdr:nvSpPr>
        <xdr:cNvPr id="6568" name="Text Box 424"/>
        <xdr:cNvSpPr txBox="1">
          <a:spLocks noChangeArrowheads="1"/>
        </xdr:cNvSpPr>
      </xdr:nvSpPr>
      <xdr:spPr bwMode="auto">
        <a:xfrm>
          <a:off x="8800041" y="5749925"/>
          <a:ext cx="44132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83,1%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 macro="">
      <xdr:nvGraphicFramePr>
        <xdr:cNvPr id="3400" name="Chart 4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291975</xdr:colOff>
      <xdr:row>53</xdr:row>
      <xdr:rowOff>589430</xdr:rowOff>
    </xdr:from>
    <xdr:to>
      <xdr:col>10</xdr:col>
      <xdr:colOff>176554</xdr:colOff>
      <xdr:row>54</xdr:row>
      <xdr:rowOff>117289</xdr:rowOff>
    </xdr:to>
    <xdr:sp macro="" textlink="">
      <xdr:nvSpPr>
        <xdr:cNvPr id="6570" name="Text Box 426"/>
        <xdr:cNvSpPr txBox="1">
          <a:spLocks noChangeArrowheads="1"/>
        </xdr:cNvSpPr>
      </xdr:nvSpPr>
      <xdr:spPr bwMode="auto">
        <a:xfrm>
          <a:off x="8885642" y="9722847"/>
          <a:ext cx="445495" cy="17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73%</a:t>
          </a:r>
        </a:p>
      </xdr:txBody>
    </xdr:sp>
    <xdr:clientData/>
  </xdr:twoCellAnchor>
  <xdr:twoCellAnchor>
    <xdr:from>
      <xdr:col>7</xdr:col>
      <xdr:colOff>252442</xdr:colOff>
      <xdr:row>59</xdr:row>
      <xdr:rowOff>52544</xdr:rowOff>
    </xdr:from>
    <xdr:to>
      <xdr:col>7</xdr:col>
      <xdr:colOff>656725</xdr:colOff>
      <xdr:row>60</xdr:row>
      <xdr:rowOff>84294</xdr:rowOff>
    </xdr:to>
    <xdr:sp macro="" textlink="">
      <xdr:nvSpPr>
        <xdr:cNvPr id="6571" name="Text Box 427"/>
        <xdr:cNvSpPr txBox="1">
          <a:spLocks noChangeArrowheads="1"/>
        </xdr:cNvSpPr>
      </xdr:nvSpPr>
      <xdr:spPr bwMode="auto">
        <a:xfrm>
          <a:off x="7078692" y="10625294"/>
          <a:ext cx="40428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27%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 macro="" textlink="">
      <xdr:nvSpPr>
        <xdr:cNvPr id="7100" name="Text Box 956"/>
        <xdr:cNvSpPr txBox="1">
          <a:spLocks noChangeArrowheads="1"/>
        </xdr:cNvSpPr>
      </xdr:nvSpPr>
      <xdr:spPr bwMode="auto">
        <a:xfrm>
          <a:off x="11972925" y="5419725"/>
          <a:ext cx="2209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901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646641</xdr:colOff>
      <xdr:row>26</xdr:row>
      <xdr:rowOff>97367</xdr:rowOff>
    </xdr:from>
    <xdr:to>
      <xdr:col>10</xdr:col>
      <xdr:colOff>37041</xdr:colOff>
      <xdr:row>28</xdr:row>
      <xdr:rowOff>30692</xdr:rowOff>
    </xdr:to>
    <xdr:sp macro="" textlink="">
      <xdr:nvSpPr>
        <xdr:cNvPr id="7125" name="Text Box 981"/>
        <xdr:cNvSpPr txBox="1">
          <a:spLocks noChangeArrowheads="1"/>
        </xdr:cNvSpPr>
      </xdr:nvSpPr>
      <xdr:spPr bwMode="auto">
        <a:xfrm>
          <a:off x="17103724" y="5135034"/>
          <a:ext cx="205740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901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0.41571</cdr:x>
      <cdr:y>0.17703</cdr:y>
    </cdr:from>
    <cdr:to>
      <cdr:x>0.66622</cdr:x>
      <cdr:y>0.24789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277" y="563174"/>
          <a:ext cx="1527454" cy="22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2 059 GW.h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view="pageBreakPreview" zoomScale="90" zoomScaleNormal="50" zoomScaleSheetLayoutView="90" zoomScalePageLayoutView="50" workbookViewId="0">
      <selection activeCell="J12" sqref="J12"/>
    </sheetView>
  </sheetViews>
  <sheetFormatPr baseColWidth="10" defaultRowHeight="12.75" x14ac:dyDescent="0.2"/>
  <cols>
    <col min="1" max="1" width="21.5703125" customWidth="1"/>
    <col min="2" max="3" width="15.85546875" customWidth="1"/>
    <col min="4" max="4" width="15" customWidth="1"/>
    <col min="5" max="5" width="30.7109375" style="60" customWidth="1"/>
    <col min="6" max="6" width="19.28515625" style="60" customWidth="1"/>
    <col min="7" max="7" width="13.5703125" style="60" customWidth="1"/>
    <col min="8" max="8" width="7.7109375" style="60" customWidth="1"/>
    <col min="9" max="10" width="13.5703125" style="20" bestFit="1" customWidth="1"/>
    <col min="11" max="11" width="13.7109375" style="20" bestFit="1" customWidth="1"/>
    <col min="12" max="12" width="10" style="20" bestFit="1" customWidth="1"/>
    <col min="13" max="21" width="11.42578125" style="20"/>
    <col min="22" max="23" width="11.42578125" style="1"/>
  </cols>
  <sheetData>
    <row r="1" spans="1:18" ht="18.75" customHeight="1" x14ac:dyDescent="0.25">
      <c r="A1" s="186" t="s">
        <v>68</v>
      </c>
      <c r="B1" s="60"/>
      <c r="C1" s="60"/>
      <c r="D1" s="60"/>
    </row>
    <row r="2" spans="1:18" ht="18.75" customHeight="1" x14ac:dyDescent="0.2">
      <c r="A2" s="152"/>
      <c r="B2" s="60"/>
      <c r="C2" s="60"/>
      <c r="D2" s="60"/>
    </row>
    <row r="3" spans="1:18" ht="18.75" customHeight="1" x14ac:dyDescent="0.2">
      <c r="A3" s="152" t="s">
        <v>65</v>
      </c>
      <c r="B3" s="60"/>
      <c r="C3" s="60"/>
      <c r="D3" s="60"/>
    </row>
    <row r="4" spans="1:18" ht="18.75" customHeight="1" thickBot="1" x14ac:dyDescent="0.25">
      <c r="A4" s="60"/>
      <c r="B4" s="60"/>
      <c r="C4" s="60"/>
      <c r="D4" s="60"/>
      <c r="O4" s="375" t="s">
        <v>82</v>
      </c>
      <c r="P4" s="376" t="s">
        <v>83</v>
      </c>
      <c r="Q4" s="376"/>
      <c r="R4" s="376"/>
    </row>
    <row r="5" spans="1:18" ht="26.25" customHeight="1" x14ac:dyDescent="0.2">
      <c r="A5" s="287" t="s">
        <v>18</v>
      </c>
      <c r="B5" s="283" t="s">
        <v>34</v>
      </c>
      <c r="C5" s="289"/>
      <c r="D5" s="279" t="s">
        <v>46</v>
      </c>
      <c r="O5" s="376"/>
      <c r="P5" s="376"/>
      <c r="Q5" s="376"/>
      <c r="R5" s="376"/>
    </row>
    <row r="6" spans="1:18" ht="26.25" customHeight="1" x14ac:dyDescent="0.2">
      <c r="A6" s="288"/>
      <c r="B6" s="213" t="s">
        <v>2</v>
      </c>
      <c r="C6" s="214" t="s">
        <v>12</v>
      </c>
      <c r="D6" s="280"/>
      <c r="J6" s="22"/>
      <c r="K6" s="22"/>
      <c r="O6" s="375" t="s">
        <v>84</v>
      </c>
      <c r="P6" s="375" t="s">
        <v>34</v>
      </c>
      <c r="Q6" s="376"/>
      <c r="R6" s="376"/>
    </row>
    <row r="7" spans="1:18" ht="26.25" customHeight="1" x14ac:dyDescent="0.2">
      <c r="A7" s="187" t="s">
        <v>35</v>
      </c>
      <c r="B7" s="188">
        <f>+P8</f>
        <v>3768.9355070931415</v>
      </c>
      <c r="C7" s="188">
        <f>+Q8</f>
        <v>131.65611900793303</v>
      </c>
      <c r="D7" s="189">
        <f>SUM(B7:C7)</f>
        <v>3900.5916261010743</v>
      </c>
      <c r="J7" s="22"/>
      <c r="K7" s="22"/>
      <c r="O7" s="375" t="s">
        <v>85</v>
      </c>
      <c r="P7" s="376" t="s">
        <v>2</v>
      </c>
      <c r="Q7" s="376" t="s">
        <v>3</v>
      </c>
      <c r="R7" s="376" t="s">
        <v>86</v>
      </c>
    </row>
    <row r="8" spans="1:18" ht="26.25" customHeight="1" x14ac:dyDescent="0.2">
      <c r="A8" s="190"/>
      <c r="B8" s="82"/>
      <c r="C8" s="191"/>
      <c r="D8" s="192">
        <f>+D7/$D$11</f>
        <v>0.65454272555236248</v>
      </c>
      <c r="J8" s="20" t="s">
        <v>33</v>
      </c>
      <c r="K8" s="20" t="s">
        <v>10</v>
      </c>
      <c r="L8" s="20" t="s">
        <v>11</v>
      </c>
      <c r="O8" s="376" t="s">
        <v>87</v>
      </c>
      <c r="P8" s="377">
        <v>3768.9355070931415</v>
      </c>
      <c r="Q8" s="377">
        <v>131.65611900793303</v>
      </c>
      <c r="R8" s="24">
        <v>3900.5916261010743</v>
      </c>
    </row>
    <row r="9" spans="1:18" ht="26.25" customHeight="1" x14ac:dyDescent="0.2">
      <c r="A9" s="190" t="s">
        <v>31</v>
      </c>
      <c r="B9" s="188">
        <f>+P9</f>
        <v>2006.541842059281</v>
      </c>
      <c r="C9" s="72">
        <f>+Q9</f>
        <v>52.128584304441723</v>
      </c>
      <c r="D9" s="80">
        <f>SUM(B9:C9)</f>
        <v>2058.6704263637225</v>
      </c>
      <c r="J9" s="22">
        <v>3900.5916261010743</v>
      </c>
      <c r="K9" s="22">
        <v>2058.6704263637225</v>
      </c>
      <c r="L9" s="22">
        <v>5959.2620524647973</v>
      </c>
      <c r="O9" s="376" t="s">
        <v>88</v>
      </c>
      <c r="P9" s="377">
        <v>2006.541842059281</v>
      </c>
      <c r="Q9" s="377">
        <v>52.128584304441723</v>
      </c>
      <c r="R9" s="378">
        <v>2058.6704263637225</v>
      </c>
    </row>
    <row r="10" spans="1:18" ht="26.25" customHeight="1" thickBot="1" x14ac:dyDescent="0.25">
      <c r="A10" s="190"/>
      <c r="B10" s="193"/>
      <c r="C10" s="194"/>
      <c r="D10" s="195">
        <f>+D9/$D$11</f>
        <v>0.34545727444763741</v>
      </c>
      <c r="J10" s="23">
        <v>0.65454272555236248</v>
      </c>
      <c r="K10" s="23">
        <v>0.34545727444763741</v>
      </c>
      <c r="O10" s="376" t="s">
        <v>86</v>
      </c>
      <c r="P10" s="377">
        <v>5775.4773491524229</v>
      </c>
      <c r="Q10" s="377">
        <v>183.78470331237475</v>
      </c>
      <c r="R10" s="379">
        <v>5959.2620524647973</v>
      </c>
    </row>
    <row r="11" spans="1:18" ht="26.25" customHeight="1" thickTop="1" x14ac:dyDescent="0.2">
      <c r="A11" s="196" t="s">
        <v>46</v>
      </c>
      <c r="B11" s="197">
        <f>+B9+B7</f>
        <v>5775.4773491524229</v>
      </c>
      <c r="C11" s="198">
        <f>+C9+C7</f>
        <v>183.78470331237475</v>
      </c>
      <c r="D11" s="80">
        <f>+D9+D7</f>
        <v>5959.2620524647973</v>
      </c>
    </row>
    <row r="12" spans="1:18" ht="26.25" customHeight="1" thickBot="1" x14ac:dyDescent="0.25">
      <c r="A12" s="199"/>
      <c r="B12" s="200">
        <f>+B11/D11</f>
        <v>0.96915982185472782</v>
      </c>
      <c r="C12" s="201">
        <f>+C11/D11</f>
        <v>3.0840178145272193E-2</v>
      </c>
      <c r="D12" s="109"/>
    </row>
    <row r="13" spans="1:18" ht="18.75" customHeight="1" x14ac:dyDescent="0.2">
      <c r="A13" s="60"/>
      <c r="B13" s="60"/>
      <c r="C13" s="60"/>
      <c r="D13" s="60"/>
      <c r="J13" s="19">
        <v>2910.2444868323714</v>
      </c>
      <c r="K13" s="24">
        <v>0</v>
      </c>
    </row>
    <row r="14" spans="1:18" ht="18.75" customHeight="1" x14ac:dyDescent="0.2">
      <c r="A14" s="60"/>
      <c r="B14" s="60"/>
      <c r="C14" s="60"/>
      <c r="D14" s="60"/>
      <c r="J14" s="24">
        <v>489.70372860265002</v>
      </c>
      <c r="K14" s="24">
        <v>0.12103099999999997</v>
      </c>
    </row>
    <row r="15" spans="1:18" ht="18.75" customHeight="1" x14ac:dyDescent="0.2">
      <c r="A15" s="152" t="s">
        <v>64</v>
      </c>
      <c r="B15" s="60"/>
      <c r="C15" s="60"/>
      <c r="D15" s="60"/>
      <c r="J15" s="24">
        <v>552.71953782758101</v>
      </c>
      <c r="K15" s="24">
        <v>106.60993827362699</v>
      </c>
    </row>
    <row r="16" spans="1:18" ht="18.75" customHeight="1" thickBot="1" x14ac:dyDescent="0.25">
      <c r="A16" s="60"/>
      <c r="B16" s="60"/>
      <c r="C16" s="60"/>
      <c r="D16" s="60"/>
      <c r="J16" s="24">
        <v>1393.204851695308</v>
      </c>
      <c r="K16" s="24">
        <v>30.92118591590916</v>
      </c>
      <c r="O16" s="375" t="s">
        <v>85</v>
      </c>
      <c r="P16" s="376" t="s">
        <v>83</v>
      </c>
      <c r="Q16" s="376"/>
      <c r="R16" s="376"/>
    </row>
    <row r="17" spans="1:18" ht="21.75" customHeight="1" x14ac:dyDescent="0.2">
      <c r="A17" s="281" t="s">
        <v>17</v>
      </c>
      <c r="B17" s="283" t="s">
        <v>34</v>
      </c>
      <c r="C17" s="284"/>
      <c r="D17" s="285" t="s">
        <v>46</v>
      </c>
      <c r="O17" s="376"/>
      <c r="P17" s="376"/>
      <c r="Q17" s="376"/>
      <c r="R17" s="376"/>
    </row>
    <row r="18" spans="1:18" ht="22.5" customHeight="1" x14ac:dyDescent="0.2">
      <c r="A18" s="282"/>
      <c r="B18" s="215" t="s">
        <v>2</v>
      </c>
      <c r="C18" s="216" t="s">
        <v>12</v>
      </c>
      <c r="D18" s="286"/>
      <c r="O18" s="375" t="s">
        <v>84</v>
      </c>
      <c r="P18" s="375" t="s">
        <v>34</v>
      </c>
      <c r="Q18" s="376"/>
      <c r="R18" s="376"/>
    </row>
    <row r="19" spans="1:18" ht="18.75" customHeight="1" x14ac:dyDescent="0.2">
      <c r="A19" s="187" t="s">
        <v>6</v>
      </c>
      <c r="B19" s="202">
        <f>+P20</f>
        <v>3293.9819636174398</v>
      </c>
      <c r="C19" s="203">
        <f>+Q20</f>
        <v>0</v>
      </c>
      <c r="D19" s="204">
        <f>SUM(B19:C19)</f>
        <v>3293.9819636174398</v>
      </c>
      <c r="O19" s="375" t="s">
        <v>82</v>
      </c>
      <c r="P19" s="376" t="s">
        <v>2</v>
      </c>
      <c r="Q19" s="376" t="s">
        <v>3</v>
      </c>
      <c r="R19" s="376" t="s">
        <v>86</v>
      </c>
    </row>
    <row r="20" spans="1:18" ht="18.75" customHeight="1" x14ac:dyDescent="0.2">
      <c r="A20" s="190"/>
      <c r="B20" s="193"/>
      <c r="C20" s="194"/>
      <c r="D20" s="205">
        <f>+D19/$D$27</f>
        <v>0.55274997719810348</v>
      </c>
      <c r="O20" s="376" t="s">
        <v>6</v>
      </c>
      <c r="P20" s="24">
        <v>3293.9819636174398</v>
      </c>
      <c r="Q20" s="24">
        <v>0</v>
      </c>
      <c r="R20" s="24">
        <v>3293.9819636174398</v>
      </c>
    </row>
    <row r="21" spans="1:18" ht="18.75" customHeight="1" x14ac:dyDescent="0.2">
      <c r="A21" s="190" t="s">
        <v>5</v>
      </c>
      <c r="B21" s="82">
        <f>+P21</f>
        <v>460.61199800000009</v>
      </c>
      <c r="C21" s="191">
        <f>+Q21</f>
        <v>4.1502170000000005</v>
      </c>
      <c r="D21" s="206">
        <f>SUM(B21:C21)</f>
        <v>464.76221500000008</v>
      </c>
      <c r="J21" s="278" t="s">
        <v>2</v>
      </c>
      <c r="K21" s="278" t="s">
        <v>12</v>
      </c>
      <c r="O21" s="376" t="s">
        <v>81</v>
      </c>
      <c r="P21" s="24">
        <v>460.61199800000009</v>
      </c>
      <c r="Q21" s="24">
        <v>4.1502170000000005</v>
      </c>
      <c r="R21" s="24">
        <v>464.76221500000008</v>
      </c>
    </row>
    <row r="22" spans="1:18" ht="18.75" customHeight="1" x14ac:dyDescent="0.2">
      <c r="A22" s="190"/>
      <c r="B22" s="193"/>
      <c r="C22" s="194"/>
      <c r="D22" s="205">
        <f>+D21/$D$27</f>
        <v>7.7989893867441318E-2</v>
      </c>
      <c r="J22" s="23">
        <v>0.96915982185472782</v>
      </c>
      <c r="K22" s="23">
        <v>3.0840178145272193E-2</v>
      </c>
      <c r="O22" s="376" t="s">
        <v>80</v>
      </c>
      <c r="P22" s="24">
        <v>549.2878086116034</v>
      </c>
      <c r="Q22" s="24">
        <v>140.13098955961206</v>
      </c>
      <c r="R22" s="24">
        <v>689.41879817121549</v>
      </c>
    </row>
    <row r="23" spans="1:18" ht="18.75" customHeight="1" x14ac:dyDescent="0.2">
      <c r="A23" s="190" t="s">
        <v>1</v>
      </c>
      <c r="B23" s="82">
        <f>+P22</f>
        <v>549.2878086116034</v>
      </c>
      <c r="C23" s="191">
        <f>+Q22</f>
        <v>140.13098955961206</v>
      </c>
      <c r="D23" s="206">
        <f>SUM(B23:C23)</f>
        <v>689.41879817121549</v>
      </c>
      <c r="J23" s="25">
        <v>5775.4773491524229</v>
      </c>
      <c r="K23" s="25">
        <v>183.78470331237475</v>
      </c>
      <c r="L23" s="22">
        <v>5959.2620524647973</v>
      </c>
      <c r="O23" s="376" t="s">
        <v>89</v>
      </c>
      <c r="P23" s="24">
        <v>1471.5955789233799</v>
      </c>
      <c r="Q23" s="24">
        <v>39.503496752762686</v>
      </c>
      <c r="R23" s="24">
        <v>1511.0990756761425</v>
      </c>
    </row>
    <row r="24" spans="1:18" ht="18.75" customHeight="1" x14ac:dyDescent="0.2">
      <c r="A24" s="190"/>
      <c r="B24" s="193"/>
      <c r="C24" s="194"/>
      <c r="D24" s="205">
        <f>+D23/$D$27</f>
        <v>0.11568861917828677</v>
      </c>
      <c r="O24" s="376" t="s">
        <v>86</v>
      </c>
      <c r="P24" s="24">
        <v>5775.4773491524229</v>
      </c>
      <c r="Q24" s="24">
        <v>183.78470331237475</v>
      </c>
      <c r="R24" s="24">
        <v>5959.2620524647973</v>
      </c>
    </row>
    <row r="25" spans="1:18" ht="18.75" customHeight="1" x14ac:dyDescent="0.2">
      <c r="A25" s="190" t="s">
        <v>7</v>
      </c>
      <c r="B25" s="82">
        <f>+P23</f>
        <v>1471.5955789233799</v>
      </c>
      <c r="C25" s="191">
        <f>+Q23</f>
        <v>39.503496752762686</v>
      </c>
      <c r="D25" s="206">
        <f>SUM(B25:C25)</f>
        <v>1511.0990756761425</v>
      </c>
    </row>
    <row r="26" spans="1:18" ht="18.75" customHeight="1" thickBot="1" x14ac:dyDescent="0.25">
      <c r="A26" s="207"/>
      <c r="B26" s="208"/>
      <c r="C26" s="209"/>
      <c r="D26" s="210">
        <f>+D25/$D$27</f>
        <v>0.2535715097561686</v>
      </c>
    </row>
    <row r="27" spans="1:18" ht="18.75" customHeight="1" thickTop="1" x14ac:dyDescent="0.2">
      <c r="A27" s="190" t="s">
        <v>46</v>
      </c>
      <c r="B27" s="82">
        <f>+B25+B23+B21+B19</f>
        <v>5775.4773491524229</v>
      </c>
      <c r="C27" s="191">
        <f>+C25+C23+C21+C19</f>
        <v>183.78470331237475</v>
      </c>
      <c r="D27" s="206">
        <f>+D25+D23+D21+D19</f>
        <v>5959.2620524647973</v>
      </c>
    </row>
    <row r="28" spans="1:18" ht="18.75" customHeight="1" thickBot="1" x14ac:dyDescent="0.25">
      <c r="A28" s="199"/>
      <c r="B28" s="200">
        <f>+B27/$D$27</f>
        <v>0.96915982185472782</v>
      </c>
      <c r="C28" s="201">
        <f>+C27/$D$27</f>
        <v>3.0840178145272193E-2</v>
      </c>
      <c r="D28" s="211"/>
    </row>
    <row r="29" spans="1:18" ht="18.75" customHeight="1" x14ac:dyDescent="0.2">
      <c r="A29" s="60"/>
      <c r="B29" s="60"/>
      <c r="C29" s="60"/>
      <c r="D29" s="60"/>
    </row>
    <row r="30" spans="1:18" ht="18.75" customHeight="1" x14ac:dyDescent="0.2">
      <c r="A30" s="60"/>
      <c r="B30" s="60"/>
      <c r="C30" s="60"/>
      <c r="D30" s="60"/>
    </row>
    <row r="31" spans="1:18" ht="18.75" customHeight="1" x14ac:dyDescent="0.2">
      <c r="A31" s="152" t="s">
        <v>66</v>
      </c>
      <c r="B31" s="60"/>
      <c r="C31" s="60"/>
      <c r="D31" s="60"/>
      <c r="O31" s="375" t="s">
        <v>34</v>
      </c>
      <c r="P31" s="376" t="s">
        <v>83</v>
      </c>
      <c r="Q31" s="376"/>
      <c r="R31" s="376"/>
    </row>
    <row r="32" spans="1:18" ht="18.75" customHeight="1" thickBot="1" x14ac:dyDescent="0.25">
      <c r="A32" s="60"/>
      <c r="B32" s="60"/>
      <c r="C32" s="60"/>
      <c r="D32" s="60"/>
      <c r="O32" s="376"/>
      <c r="P32" s="376"/>
      <c r="Q32" s="376"/>
      <c r="R32" s="376"/>
    </row>
    <row r="33" spans="1:18" ht="21" customHeight="1" x14ac:dyDescent="0.2">
      <c r="A33" s="281" t="s">
        <v>17</v>
      </c>
      <c r="B33" s="283" t="s">
        <v>18</v>
      </c>
      <c r="C33" s="284"/>
      <c r="D33" s="285" t="s">
        <v>46</v>
      </c>
      <c r="O33" s="375" t="s">
        <v>84</v>
      </c>
      <c r="P33" s="375" t="s">
        <v>85</v>
      </c>
      <c r="Q33" s="376"/>
      <c r="R33" s="376"/>
    </row>
    <row r="34" spans="1:18" ht="21" customHeight="1" x14ac:dyDescent="0.2">
      <c r="A34" s="282"/>
      <c r="B34" s="215" t="s">
        <v>35</v>
      </c>
      <c r="C34" s="215" t="s">
        <v>31</v>
      </c>
      <c r="D34" s="286"/>
      <c r="O34" s="375" t="s">
        <v>82</v>
      </c>
      <c r="P34" s="376" t="s">
        <v>87</v>
      </c>
      <c r="Q34" s="376" t="s">
        <v>88</v>
      </c>
      <c r="R34" s="376" t="s">
        <v>86</v>
      </c>
    </row>
    <row r="35" spans="1:18" ht="18.75" customHeight="1" x14ac:dyDescent="0.2">
      <c r="A35" s="187" t="s">
        <v>6</v>
      </c>
      <c r="B35" s="212">
        <f>+P35</f>
        <v>3293.9819636174398</v>
      </c>
      <c r="C35" s="203">
        <f>+Q35</f>
        <v>0</v>
      </c>
      <c r="D35" s="204">
        <f>SUM(B35:C35)</f>
        <v>3293.9819636174398</v>
      </c>
      <c r="E35" s="63"/>
      <c r="J35" s="20" t="s">
        <v>6</v>
      </c>
      <c r="K35" s="22">
        <v>3293.9819636174398</v>
      </c>
      <c r="L35" s="23">
        <v>0.55274997719810348</v>
      </c>
      <c r="O35" s="376" t="s">
        <v>6</v>
      </c>
      <c r="P35" s="24">
        <v>3293.9819636174398</v>
      </c>
      <c r="Q35" s="24"/>
      <c r="R35" s="24">
        <v>3293.9819636174398</v>
      </c>
    </row>
    <row r="36" spans="1:18" ht="18.75" customHeight="1" x14ac:dyDescent="0.2">
      <c r="A36" s="190"/>
      <c r="B36" s="193"/>
      <c r="C36" s="194"/>
      <c r="D36" s="205">
        <f>+D35/$D$43</f>
        <v>0.55274997719810348</v>
      </c>
      <c r="E36" s="63"/>
      <c r="J36" s="20" t="s">
        <v>5</v>
      </c>
      <c r="K36" s="22">
        <v>464.76221500000008</v>
      </c>
      <c r="L36" s="23">
        <v>7.7989893867441318E-2</v>
      </c>
      <c r="O36" s="376" t="s">
        <v>81</v>
      </c>
      <c r="P36" s="24">
        <v>464.76221500000008</v>
      </c>
      <c r="Q36" s="24"/>
      <c r="R36" s="24">
        <v>464.76221500000008</v>
      </c>
    </row>
    <row r="37" spans="1:18" ht="18.75" customHeight="1" x14ac:dyDescent="0.2">
      <c r="A37" s="190" t="s">
        <v>5</v>
      </c>
      <c r="B37" s="82">
        <f>+P36</f>
        <v>464.76221500000008</v>
      </c>
      <c r="C37" s="191">
        <f>+Q36</f>
        <v>0</v>
      </c>
      <c r="D37" s="206">
        <f>SUM(B37:C37)</f>
        <v>464.76221500000008</v>
      </c>
      <c r="E37" s="63"/>
      <c r="J37" s="20" t="s">
        <v>1</v>
      </c>
      <c r="K37" s="22">
        <v>689.41879817121549</v>
      </c>
      <c r="L37" s="23">
        <v>0.11568861917828677</v>
      </c>
      <c r="O37" s="376" t="s">
        <v>80</v>
      </c>
      <c r="P37" s="24">
        <v>141.84744748363522</v>
      </c>
      <c r="Q37" s="24">
        <v>547.57135068758021</v>
      </c>
      <c r="R37" s="24">
        <v>689.41879817121549</v>
      </c>
    </row>
    <row r="38" spans="1:18" ht="18.75" customHeight="1" x14ac:dyDescent="0.2">
      <c r="A38" s="190"/>
      <c r="B38" s="193"/>
      <c r="C38" s="194"/>
      <c r="D38" s="205">
        <f>+D37/$D$43</f>
        <v>7.7989893867441318E-2</v>
      </c>
      <c r="E38" s="63"/>
      <c r="J38" s="20" t="s">
        <v>7</v>
      </c>
      <c r="K38" s="22">
        <v>1511.0990756761425</v>
      </c>
      <c r="L38" s="23">
        <v>0.2535715097561686</v>
      </c>
      <c r="O38" s="376" t="s">
        <v>89</v>
      </c>
      <c r="P38" s="24"/>
      <c r="Q38" s="24">
        <v>1511.0990756761425</v>
      </c>
      <c r="R38" s="24">
        <v>1511.0990756761425</v>
      </c>
    </row>
    <row r="39" spans="1:18" ht="18.75" customHeight="1" x14ac:dyDescent="0.2">
      <c r="A39" s="190" t="s">
        <v>1</v>
      </c>
      <c r="B39" s="82">
        <f>+P37</f>
        <v>141.84744748363522</v>
      </c>
      <c r="C39" s="191">
        <f>+Q37</f>
        <v>547.57135068758021</v>
      </c>
      <c r="D39" s="206">
        <f>SUM(B39:C39)</f>
        <v>689.41879817121549</v>
      </c>
      <c r="E39" s="63"/>
      <c r="K39" s="22">
        <v>5959.2620524647973</v>
      </c>
      <c r="L39" s="23">
        <v>1</v>
      </c>
      <c r="O39" s="376" t="s">
        <v>86</v>
      </c>
      <c r="P39" s="24">
        <v>3900.5916261010752</v>
      </c>
      <c r="Q39" s="24">
        <v>2058.670426363723</v>
      </c>
      <c r="R39" s="24">
        <v>5959.2620524647973</v>
      </c>
    </row>
    <row r="40" spans="1:18" ht="18.75" customHeight="1" x14ac:dyDescent="0.2">
      <c r="A40" s="190"/>
      <c r="B40" s="193"/>
      <c r="C40" s="194"/>
      <c r="D40" s="205">
        <f>+D39/$D$43</f>
        <v>0.11568861917828677</v>
      </c>
      <c r="E40" s="63"/>
    </row>
    <row r="41" spans="1:18" ht="18.75" customHeight="1" x14ac:dyDescent="0.2">
      <c r="A41" s="190" t="s">
        <v>7</v>
      </c>
      <c r="B41" s="82">
        <f>+P38</f>
        <v>0</v>
      </c>
      <c r="C41" s="191">
        <f>+Q38</f>
        <v>1511.0990756761425</v>
      </c>
      <c r="D41" s="206">
        <f>SUM(B41:C41)</f>
        <v>1511.0990756761425</v>
      </c>
      <c r="E41" s="63"/>
      <c r="L41" s="22"/>
    </row>
    <row r="42" spans="1:18" ht="18.75" customHeight="1" thickBot="1" x14ac:dyDescent="0.25">
      <c r="A42" s="207"/>
      <c r="B42" s="208"/>
      <c r="C42" s="209"/>
      <c r="D42" s="210">
        <f>+D41/$D$43</f>
        <v>0.2535715097561686</v>
      </c>
      <c r="E42" s="63"/>
    </row>
    <row r="43" spans="1:18" ht="18.75" customHeight="1" thickTop="1" x14ac:dyDescent="0.2">
      <c r="A43" s="190" t="s">
        <v>46</v>
      </c>
      <c r="B43" s="82">
        <f>+B41+B39+B37+B35</f>
        <v>3900.5916261010752</v>
      </c>
      <c r="C43" s="191">
        <f>+C41+C39+C37+C35</f>
        <v>2058.670426363723</v>
      </c>
      <c r="D43" s="206">
        <f>+D41+D39+D37+D35</f>
        <v>5959.2620524647973</v>
      </c>
    </row>
    <row r="44" spans="1:18" ht="18.75" customHeight="1" thickBot="1" x14ac:dyDescent="0.25">
      <c r="A44" s="199"/>
      <c r="B44" s="200">
        <f>+B43/D43</f>
        <v>0.6545427255523627</v>
      </c>
      <c r="C44" s="201">
        <f>+C43/D43</f>
        <v>0.34545727444763752</v>
      </c>
      <c r="D44" s="211"/>
    </row>
    <row r="45" spans="1:18" x14ac:dyDescent="0.2">
      <c r="A45" s="60"/>
      <c r="B45" s="60"/>
      <c r="C45" s="60"/>
      <c r="D45" s="60"/>
    </row>
  </sheetData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honeticPr fontId="0" type="noConversion"/>
  <pageMargins left="0.78740157480314965" right="0.78541666666666665" top="0.78541666666666665" bottom="0.98425196850393704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view="pageBreakPreview" zoomScale="90" zoomScaleNormal="110" zoomScaleSheetLayoutView="90" zoomScalePageLayoutView="70" workbookViewId="0">
      <selection activeCell="O29" sqref="O29"/>
    </sheetView>
  </sheetViews>
  <sheetFormatPr baseColWidth="10" defaultRowHeight="12.75" x14ac:dyDescent="0.2"/>
  <cols>
    <col min="1" max="1" width="13.140625" customWidth="1"/>
    <col min="2" max="2" width="13.85546875" customWidth="1"/>
    <col min="3" max="3" width="12.85546875" customWidth="1"/>
    <col min="4" max="4" width="11.7109375" customWidth="1"/>
    <col min="5" max="6" width="14.28515625" customWidth="1"/>
    <col min="7" max="7" width="12" customWidth="1"/>
    <col min="8" max="8" width="15.7109375" customWidth="1"/>
    <col min="9" max="9" width="11" bestFit="1" customWidth="1"/>
    <col min="10" max="10" width="20.42578125" bestFit="1" customWidth="1"/>
    <col min="11" max="11" width="9.7109375" style="20" customWidth="1"/>
    <col min="12" max="12" width="6.5703125" style="20" customWidth="1"/>
    <col min="13" max="13" width="11.42578125" style="20"/>
    <col min="14" max="14" width="20.28515625" style="20" customWidth="1"/>
    <col min="15" max="17" width="11.42578125" style="20"/>
    <col min="18" max="18" width="12.85546875" style="20" customWidth="1"/>
    <col min="19" max="41" width="11.42578125" style="20"/>
  </cols>
  <sheetData>
    <row r="1" spans="1:25" ht="18" x14ac:dyDescent="0.25">
      <c r="A1" s="67" t="s">
        <v>69</v>
      </c>
      <c r="B1" s="60"/>
      <c r="C1" s="60"/>
      <c r="D1" s="60"/>
      <c r="E1" s="60"/>
      <c r="F1" s="60"/>
      <c r="G1" s="60"/>
      <c r="H1" s="60"/>
      <c r="I1" s="60"/>
      <c r="J1" s="60"/>
    </row>
    <row r="2" spans="1:25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5" ht="15.75" x14ac:dyDescent="0.25">
      <c r="A3" s="69" t="s">
        <v>70</v>
      </c>
      <c r="B3" s="63"/>
      <c r="C3" s="63"/>
      <c r="D3" s="63"/>
      <c r="E3" s="60"/>
      <c r="F3" s="60"/>
      <c r="G3" s="60"/>
      <c r="H3" s="60"/>
      <c r="I3" s="60"/>
      <c r="J3" s="60"/>
      <c r="R3" s="398" t="s">
        <v>85</v>
      </c>
      <c r="S3" s="20" t="s">
        <v>87</v>
      </c>
    </row>
    <row r="4" spans="1:25" x14ac:dyDescent="0.2">
      <c r="A4" s="60"/>
      <c r="B4" s="63"/>
      <c r="C4" s="63"/>
      <c r="D4" s="63"/>
      <c r="E4" s="63"/>
      <c r="F4" s="63"/>
      <c r="G4" s="63"/>
      <c r="H4" s="63"/>
      <c r="I4" s="63"/>
      <c r="J4" s="63"/>
      <c r="R4" s="398" t="s">
        <v>90</v>
      </c>
      <c r="S4" s="20" t="s">
        <v>91</v>
      </c>
      <c r="W4" s="380"/>
    </row>
    <row r="5" spans="1:25" ht="20.25" customHeight="1" x14ac:dyDescent="0.2">
      <c r="A5" s="127" t="s">
        <v>71</v>
      </c>
      <c r="B5" s="60"/>
      <c r="C5" s="63"/>
      <c r="D5" s="63"/>
      <c r="E5" s="63"/>
      <c r="F5" s="63"/>
      <c r="G5" s="63"/>
      <c r="H5" s="63"/>
      <c r="I5" s="63"/>
      <c r="J5" s="63"/>
      <c r="W5" s="380"/>
    </row>
    <row r="6" spans="1:25" ht="13.5" thickBot="1" x14ac:dyDescent="0.25">
      <c r="A6" s="128"/>
      <c r="B6" s="128"/>
      <c r="C6" s="128"/>
      <c r="D6" s="128"/>
      <c r="E6" s="128"/>
      <c r="F6" s="128"/>
      <c r="G6" s="128"/>
      <c r="H6" s="63"/>
      <c r="I6" s="128"/>
      <c r="J6" s="63"/>
      <c r="K6" s="381"/>
      <c r="S6" s="398" t="s">
        <v>34</v>
      </c>
      <c r="T6" s="398" t="s">
        <v>59</v>
      </c>
    </row>
    <row r="7" spans="1:25" ht="33.75" customHeight="1" x14ac:dyDescent="0.2">
      <c r="A7" s="290" t="s">
        <v>47</v>
      </c>
      <c r="B7" s="295" t="s">
        <v>2</v>
      </c>
      <c r="C7" s="298"/>
      <c r="D7" s="299"/>
      <c r="E7" s="300" t="s">
        <v>12</v>
      </c>
      <c r="F7" s="298"/>
      <c r="G7" s="298"/>
      <c r="H7" s="295" t="s">
        <v>48</v>
      </c>
      <c r="I7" s="296"/>
      <c r="J7" s="300" t="s">
        <v>51</v>
      </c>
      <c r="K7" s="382"/>
      <c r="S7" s="20" t="s">
        <v>2</v>
      </c>
      <c r="U7" s="20" t="s">
        <v>92</v>
      </c>
      <c r="V7" s="20" t="s">
        <v>3</v>
      </c>
      <c r="X7" s="20" t="s">
        <v>93</v>
      </c>
      <c r="Y7" s="20" t="s">
        <v>86</v>
      </c>
    </row>
    <row r="8" spans="1:25" ht="25.5" customHeight="1" x14ac:dyDescent="0.2">
      <c r="A8" s="291"/>
      <c r="B8" s="217" t="s">
        <v>38</v>
      </c>
      <c r="C8" s="218" t="s">
        <v>35</v>
      </c>
      <c r="D8" s="219" t="s">
        <v>32</v>
      </c>
      <c r="E8" s="220" t="s">
        <v>38</v>
      </c>
      <c r="F8" s="221" t="s">
        <v>35</v>
      </c>
      <c r="G8" s="222" t="s">
        <v>32</v>
      </c>
      <c r="H8" s="220" t="s">
        <v>38</v>
      </c>
      <c r="I8" s="223" t="s">
        <v>35</v>
      </c>
      <c r="J8" s="386"/>
      <c r="K8" s="383"/>
      <c r="R8" s="398" t="s">
        <v>94</v>
      </c>
      <c r="S8" s="20" t="s">
        <v>38</v>
      </c>
      <c r="T8" s="20" t="s">
        <v>35</v>
      </c>
      <c r="V8" s="20" t="s">
        <v>38</v>
      </c>
      <c r="W8" s="20" t="s">
        <v>35</v>
      </c>
    </row>
    <row r="9" spans="1:25" x14ac:dyDescent="0.2">
      <c r="A9" s="129" t="s">
        <v>19</v>
      </c>
      <c r="B9" s="130">
        <f>+S9</f>
        <v>55.183340904754914</v>
      </c>
      <c r="C9" s="131">
        <f t="shared" ref="C9:C20" si="0">+T9</f>
        <v>222.88062369009737</v>
      </c>
      <c r="D9" s="132">
        <f>SUM(B9:C9)</f>
        <v>278.06396459485228</v>
      </c>
      <c r="E9" s="130">
        <f>+V9</f>
        <v>1.3870600952450927</v>
      </c>
      <c r="F9" s="131">
        <f t="shared" ref="F9:F20" si="1">+W9</f>
        <v>0</v>
      </c>
      <c r="G9" s="133">
        <f>SUM(E9:F9)</f>
        <v>1.3870600952450927</v>
      </c>
      <c r="H9" s="130">
        <f>+E9+B9</f>
        <v>56.570401000000004</v>
      </c>
      <c r="I9" s="134">
        <f>+F9+C9</f>
        <v>222.88062369009737</v>
      </c>
      <c r="J9" s="131">
        <f>+H9+I9</f>
        <v>279.45102469009737</v>
      </c>
      <c r="R9" s="20" t="s">
        <v>95</v>
      </c>
      <c r="S9" s="399">
        <v>55.183340904754914</v>
      </c>
      <c r="T9" s="34">
        <v>222.88062369009737</v>
      </c>
      <c r="U9" s="34">
        <v>278.06396459485228</v>
      </c>
      <c r="V9" s="399">
        <v>1.3870600952450927</v>
      </c>
      <c r="W9" s="399">
        <v>0</v>
      </c>
      <c r="X9" s="34">
        <v>1.3870600952450927</v>
      </c>
      <c r="Y9" s="34">
        <v>279.45102469009737</v>
      </c>
    </row>
    <row r="10" spans="1:25" x14ac:dyDescent="0.2">
      <c r="A10" s="129" t="s">
        <v>20</v>
      </c>
      <c r="B10" s="130">
        <f t="shared" ref="B10:B20" si="2">+S10</f>
        <v>50.159693842585561</v>
      </c>
      <c r="C10" s="131">
        <f t="shared" si="0"/>
        <v>252.01224487983407</v>
      </c>
      <c r="D10" s="132">
        <f t="shared" ref="D10:D20" si="3">SUM(B10:C10)</f>
        <v>302.17193872241961</v>
      </c>
      <c r="E10" s="130">
        <f t="shared" ref="E10:E20" si="4">+V10</f>
        <v>1.3284881574144405</v>
      </c>
      <c r="F10" s="131">
        <f t="shared" si="1"/>
        <v>0</v>
      </c>
      <c r="G10" s="133">
        <f t="shared" ref="G10:G20" si="5">SUM(E10:F10)</f>
        <v>1.3284881574144405</v>
      </c>
      <c r="H10" s="130">
        <f t="shared" ref="H10:H20" si="6">+E10+B10</f>
        <v>51.488182000000002</v>
      </c>
      <c r="I10" s="134">
        <f t="shared" ref="I10:I20" si="7">+F10+C10</f>
        <v>252.01224487983407</v>
      </c>
      <c r="J10" s="131">
        <f t="shared" ref="J10:J20" si="8">+H10+I10</f>
        <v>303.50042687983409</v>
      </c>
      <c r="R10" s="20" t="s">
        <v>96</v>
      </c>
      <c r="S10" s="399">
        <v>50.159693842585561</v>
      </c>
      <c r="T10" s="34">
        <v>252.01224487983407</v>
      </c>
      <c r="U10" s="34">
        <v>302.17193872241961</v>
      </c>
      <c r="V10" s="399">
        <v>1.3284881574144405</v>
      </c>
      <c r="W10" s="399">
        <v>0</v>
      </c>
      <c r="X10" s="34">
        <v>1.3284881574144405</v>
      </c>
      <c r="Y10" s="34">
        <v>303.50042687983404</v>
      </c>
    </row>
    <row r="11" spans="1:25" x14ac:dyDescent="0.2">
      <c r="A11" s="129" t="s">
        <v>21</v>
      </c>
      <c r="B11" s="130">
        <f t="shared" si="2"/>
        <v>52.61077112961673</v>
      </c>
      <c r="C11" s="131">
        <f t="shared" si="0"/>
        <v>293.4314764750398</v>
      </c>
      <c r="D11" s="132">
        <f t="shared" si="3"/>
        <v>346.04224760465655</v>
      </c>
      <c r="E11" s="130">
        <f t="shared" si="4"/>
        <v>1.6244858703832701</v>
      </c>
      <c r="F11" s="131">
        <f t="shared" si="1"/>
        <v>0</v>
      </c>
      <c r="G11" s="133">
        <f t="shared" si="5"/>
        <v>1.6244858703832701</v>
      </c>
      <c r="H11" s="130">
        <f t="shared" si="6"/>
        <v>54.235256999999997</v>
      </c>
      <c r="I11" s="134">
        <f t="shared" si="7"/>
        <v>293.4314764750398</v>
      </c>
      <c r="J11" s="131">
        <f t="shared" si="8"/>
        <v>347.66673347503979</v>
      </c>
      <c r="R11" s="20" t="s">
        <v>97</v>
      </c>
      <c r="S11" s="399">
        <v>52.61077112961673</v>
      </c>
      <c r="T11" s="34">
        <v>293.4314764750398</v>
      </c>
      <c r="U11" s="34">
        <v>346.04224760465655</v>
      </c>
      <c r="V11" s="399">
        <v>1.6244858703832701</v>
      </c>
      <c r="W11" s="399">
        <v>0</v>
      </c>
      <c r="X11" s="34">
        <v>1.6244858703832701</v>
      </c>
      <c r="Y11" s="34">
        <v>347.66673347503985</v>
      </c>
    </row>
    <row r="12" spans="1:25" x14ac:dyDescent="0.2">
      <c r="A12" s="129" t="s">
        <v>22</v>
      </c>
      <c r="B12" s="130">
        <f t="shared" si="2"/>
        <v>50.199981515611263</v>
      </c>
      <c r="C12" s="131">
        <f t="shared" si="0"/>
        <v>224.33132136091768</v>
      </c>
      <c r="D12" s="132">
        <f t="shared" si="3"/>
        <v>274.53130287652897</v>
      </c>
      <c r="E12" s="130">
        <f t="shared" si="4"/>
        <v>0.97088348438873795</v>
      </c>
      <c r="F12" s="131">
        <f t="shared" si="1"/>
        <v>0</v>
      </c>
      <c r="G12" s="133">
        <f t="shared" si="5"/>
        <v>0.97088348438873795</v>
      </c>
      <c r="H12" s="130">
        <f t="shared" si="6"/>
        <v>51.170864999999999</v>
      </c>
      <c r="I12" s="134">
        <f>+F12+C12</f>
        <v>224.33132136091768</v>
      </c>
      <c r="J12" s="131">
        <f>+H12+I12</f>
        <v>275.50218636091768</v>
      </c>
      <c r="R12" s="20" t="s">
        <v>98</v>
      </c>
      <c r="S12" s="399">
        <v>50.199981515611263</v>
      </c>
      <c r="T12" s="34">
        <v>224.33132136091768</v>
      </c>
      <c r="U12" s="34">
        <v>274.53130287652897</v>
      </c>
      <c r="V12" s="399">
        <v>0.97088348438873795</v>
      </c>
      <c r="W12" s="399">
        <v>0</v>
      </c>
      <c r="X12" s="34">
        <v>0.97088348438873795</v>
      </c>
      <c r="Y12" s="34">
        <v>275.50218636091773</v>
      </c>
    </row>
    <row r="13" spans="1:25" x14ac:dyDescent="0.2">
      <c r="A13" s="129" t="s">
        <v>23</v>
      </c>
      <c r="B13" s="130">
        <f t="shared" si="2"/>
        <v>46.73629667674912</v>
      </c>
      <c r="C13" s="131">
        <f t="shared" si="0"/>
        <v>296.46122589950721</v>
      </c>
      <c r="D13" s="132">
        <f t="shared" si="3"/>
        <v>343.19752257625635</v>
      </c>
      <c r="E13" s="130">
        <f t="shared" si="4"/>
        <v>0.35467632325088105</v>
      </c>
      <c r="F13" s="131">
        <f t="shared" si="1"/>
        <v>0</v>
      </c>
      <c r="G13" s="133">
        <f t="shared" si="5"/>
        <v>0.35467632325088105</v>
      </c>
      <c r="H13" s="130">
        <f t="shared" si="6"/>
        <v>47.090972999999998</v>
      </c>
      <c r="I13" s="134">
        <f>+F13+C13</f>
        <v>296.46122589950721</v>
      </c>
      <c r="J13" s="131">
        <f>+H13+I13</f>
        <v>343.55219889950723</v>
      </c>
      <c r="R13" s="20" t="s">
        <v>99</v>
      </c>
      <c r="S13" s="399">
        <v>46.73629667674912</v>
      </c>
      <c r="T13" s="34">
        <v>296.46122589950721</v>
      </c>
      <c r="U13" s="34">
        <v>343.19752257625635</v>
      </c>
      <c r="V13" s="399">
        <v>0.35467632325088105</v>
      </c>
      <c r="W13" s="399">
        <v>0</v>
      </c>
      <c r="X13" s="34">
        <v>0.35467632325088105</v>
      </c>
      <c r="Y13" s="34">
        <v>343.55219889950723</v>
      </c>
    </row>
    <row r="14" spans="1:25" x14ac:dyDescent="0.2">
      <c r="A14" s="129" t="s">
        <v>24</v>
      </c>
      <c r="B14" s="130">
        <f t="shared" si="2"/>
        <v>44.374430906471915</v>
      </c>
      <c r="C14" s="131">
        <f t="shared" si="0"/>
        <v>228.11216143175832</v>
      </c>
      <c r="D14" s="132">
        <f>SUM(B14:C14)</f>
        <v>272.48659233823025</v>
      </c>
      <c r="E14" s="130">
        <f t="shared" si="4"/>
        <v>0.3393900935280878</v>
      </c>
      <c r="F14" s="131">
        <f t="shared" si="1"/>
        <v>0</v>
      </c>
      <c r="G14" s="133">
        <f t="shared" si="5"/>
        <v>0.3393900935280878</v>
      </c>
      <c r="H14" s="130">
        <f t="shared" si="6"/>
        <v>44.713821000000003</v>
      </c>
      <c r="I14" s="134">
        <f>+F14+C14</f>
        <v>228.11216143175832</v>
      </c>
      <c r="J14" s="131">
        <f>+H14+I14</f>
        <v>272.82598243175835</v>
      </c>
      <c r="R14" s="20" t="s">
        <v>100</v>
      </c>
      <c r="S14" s="399">
        <v>44.374430906471915</v>
      </c>
      <c r="T14" s="34">
        <v>228.11216143175832</v>
      </c>
      <c r="U14" s="34">
        <v>272.48659233823025</v>
      </c>
      <c r="V14" s="399">
        <v>0.3393900935280878</v>
      </c>
      <c r="W14" s="399">
        <v>0</v>
      </c>
      <c r="X14" s="34">
        <v>0.3393900935280878</v>
      </c>
      <c r="Y14" s="34">
        <v>272.82598243175835</v>
      </c>
    </row>
    <row r="15" spans="1:25" x14ac:dyDescent="0.2">
      <c r="A15" s="129" t="s">
        <v>25</v>
      </c>
      <c r="B15" s="130">
        <f t="shared" si="2"/>
        <v>48.45762964611648</v>
      </c>
      <c r="C15" s="131">
        <f t="shared" si="0"/>
        <v>328.1216730135481</v>
      </c>
      <c r="D15" s="132">
        <f>SUM(B15:C15)</f>
        <v>376.57930265966456</v>
      </c>
      <c r="E15" s="130">
        <f t="shared" si="4"/>
        <v>0.30106535388351863</v>
      </c>
      <c r="F15" s="131">
        <f t="shared" si="1"/>
        <v>0</v>
      </c>
      <c r="G15" s="133">
        <f t="shared" si="5"/>
        <v>0.30106535388351863</v>
      </c>
      <c r="H15" s="130">
        <f t="shared" si="6"/>
        <v>48.758694999999996</v>
      </c>
      <c r="I15" s="134">
        <f>+F15+C15</f>
        <v>328.1216730135481</v>
      </c>
      <c r="J15" s="131">
        <f>+H15+I15</f>
        <v>376.88036801354809</v>
      </c>
      <c r="R15" s="20" t="s">
        <v>101</v>
      </c>
      <c r="S15" s="399">
        <v>48.45762964611648</v>
      </c>
      <c r="T15" s="34">
        <v>328.1216730135481</v>
      </c>
      <c r="U15" s="34">
        <v>376.57930265966456</v>
      </c>
      <c r="V15" s="399">
        <v>0.30106535388351863</v>
      </c>
      <c r="W15" s="399">
        <v>0</v>
      </c>
      <c r="X15" s="34">
        <v>0.30106535388351863</v>
      </c>
      <c r="Y15" s="34">
        <v>376.88036801354809</v>
      </c>
    </row>
    <row r="16" spans="1:25" x14ac:dyDescent="0.2">
      <c r="A16" s="129" t="s">
        <v>26</v>
      </c>
      <c r="B16" s="130">
        <f t="shared" si="2"/>
        <v>47.141454218510255</v>
      </c>
      <c r="C16" s="131">
        <f t="shared" si="0"/>
        <v>309.86861364981593</v>
      </c>
      <c r="D16" s="132">
        <f>SUM(B16:C16)</f>
        <v>357.01006786832619</v>
      </c>
      <c r="E16" s="130">
        <f t="shared" si="4"/>
        <v>0.35526878148974939</v>
      </c>
      <c r="F16" s="131">
        <f t="shared" si="1"/>
        <v>0</v>
      </c>
      <c r="G16" s="133">
        <f t="shared" si="5"/>
        <v>0.35526878148974939</v>
      </c>
      <c r="H16" s="130">
        <f t="shared" si="6"/>
        <v>47.496723000000003</v>
      </c>
      <c r="I16" s="134">
        <f>+F16+C16</f>
        <v>309.86861364981593</v>
      </c>
      <c r="J16" s="131">
        <f>+H16+I16</f>
        <v>357.36533664981596</v>
      </c>
      <c r="R16" s="20" t="s">
        <v>102</v>
      </c>
      <c r="S16" s="399">
        <v>47.141454218510255</v>
      </c>
      <c r="T16" s="34">
        <v>309.86861364981593</v>
      </c>
      <c r="U16" s="34">
        <v>357.01006786832619</v>
      </c>
      <c r="V16" s="399">
        <v>0.35526878148974939</v>
      </c>
      <c r="W16" s="399">
        <v>0</v>
      </c>
      <c r="X16" s="34">
        <v>0.35526878148974939</v>
      </c>
      <c r="Y16" s="34">
        <v>357.36533664981596</v>
      </c>
    </row>
    <row r="17" spans="1:25" x14ac:dyDescent="0.2">
      <c r="A17" s="129" t="s">
        <v>79</v>
      </c>
      <c r="B17" s="130">
        <f t="shared" si="2"/>
        <v>46.425609368696648</v>
      </c>
      <c r="C17" s="131">
        <f t="shared" si="0"/>
        <v>227.99283777054825</v>
      </c>
      <c r="D17" s="132">
        <f>SUM(B17:C17)</f>
        <v>274.4184471392449</v>
      </c>
      <c r="E17" s="130">
        <f t="shared" si="4"/>
        <v>0.65006963130335893</v>
      </c>
      <c r="F17" s="131">
        <f t="shared" si="1"/>
        <v>0</v>
      </c>
      <c r="G17" s="133">
        <f t="shared" si="5"/>
        <v>0.65006963130335893</v>
      </c>
      <c r="H17" s="130">
        <f t="shared" si="6"/>
        <v>47.075679000000008</v>
      </c>
      <c r="I17" s="134">
        <f t="shared" si="7"/>
        <v>227.99283777054825</v>
      </c>
      <c r="J17" s="131">
        <f t="shared" si="8"/>
        <v>275.06851677054829</v>
      </c>
      <c r="N17" s="278" t="s">
        <v>2</v>
      </c>
      <c r="O17" s="278" t="s">
        <v>12</v>
      </c>
      <c r="R17" s="20" t="s">
        <v>103</v>
      </c>
      <c r="S17" s="399">
        <v>46.425609368696648</v>
      </c>
      <c r="T17" s="34">
        <v>227.99283777054825</v>
      </c>
      <c r="U17" s="34">
        <v>274.4184471392449</v>
      </c>
      <c r="V17" s="399">
        <v>0.65006963130335893</v>
      </c>
      <c r="W17" s="399">
        <v>0</v>
      </c>
      <c r="X17" s="34">
        <v>0.65006963130335893</v>
      </c>
      <c r="Y17" s="34">
        <v>275.06851677054829</v>
      </c>
    </row>
    <row r="18" spans="1:25" x14ac:dyDescent="0.2">
      <c r="A18" s="129" t="s">
        <v>28</v>
      </c>
      <c r="B18" s="130">
        <f t="shared" si="2"/>
        <v>49.97959539232081</v>
      </c>
      <c r="C18" s="131">
        <f t="shared" si="0"/>
        <v>269.18143272883327</v>
      </c>
      <c r="D18" s="132">
        <f>SUM(B18:C18)</f>
        <v>319.16102812115406</v>
      </c>
      <c r="E18" s="130">
        <f t="shared" si="4"/>
        <v>0.43936060767919477</v>
      </c>
      <c r="F18" s="131">
        <f t="shared" si="1"/>
        <v>0</v>
      </c>
      <c r="G18" s="133">
        <f t="shared" si="5"/>
        <v>0.43936060767919477</v>
      </c>
      <c r="H18" s="130">
        <f>+E18+B18</f>
        <v>50.418956000000009</v>
      </c>
      <c r="I18" s="134">
        <f t="shared" si="7"/>
        <v>269.18143272883327</v>
      </c>
      <c r="J18" s="131">
        <f t="shared" si="8"/>
        <v>319.60038872883331</v>
      </c>
      <c r="M18" s="20" t="s">
        <v>37</v>
      </c>
      <c r="N18" s="22">
        <v>3173.6628676174391</v>
      </c>
      <c r="O18" s="22">
        <v>0</v>
      </c>
      <c r="R18" s="20" t="s">
        <v>104</v>
      </c>
      <c r="S18" s="399">
        <v>49.97959539232081</v>
      </c>
      <c r="T18" s="34">
        <v>269.18143272883327</v>
      </c>
      <c r="U18" s="34">
        <v>319.16102812115406</v>
      </c>
      <c r="V18" s="399">
        <v>0.43936060767919477</v>
      </c>
      <c r="W18" s="399">
        <v>0</v>
      </c>
      <c r="X18" s="34">
        <v>0.43936060767919477</v>
      </c>
      <c r="Y18" s="34">
        <v>319.60038872883325</v>
      </c>
    </row>
    <row r="19" spans="1:25" x14ac:dyDescent="0.2">
      <c r="A19" s="129" t="s">
        <v>29</v>
      </c>
      <c r="B19" s="130">
        <f t="shared" si="2"/>
        <v>49.238739393063597</v>
      </c>
      <c r="C19" s="131">
        <f t="shared" si="0"/>
        <v>266.91846963356068</v>
      </c>
      <c r="D19" s="132">
        <f t="shared" si="3"/>
        <v>316.15720902662429</v>
      </c>
      <c r="E19" s="130">
        <f t="shared" si="4"/>
        <v>0.47494960693641619</v>
      </c>
      <c r="F19" s="131">
        <f t="shared" si="1"/>
        <v>0</v>
      </c>
      <c r="G19" s="133">
        <f t="shared" si="5"/>
        <v>0.47494960693641619</v>
      </c>
      <c r="H19" s="130">
        <f t="shared" si="6"/>
        <v>49.713689000000009</v>
      </c>
      <c r="I19" s="134">
        <f t="shared" si="7"/>
        <v>266.91846963356068</v>
      </c>
      <c r="J19" s="131">
        <f t="shared" si="8"/>
        <v>316.63215863356066</v>
      </c>
      <c r="M19" s="20" t="s">
        <v>38</v>
      </c>
      <c r="N19" s="22">
        <v>591.45257047570226</v>
      </c>
      <c r="O19" s="22">
        <v>8.5992085242977829</v>
      </c>
      <c r="R19" s="20" t="s">
        <v>105</v>
      </c>
      <c r="S19" s="399">
        <v>49.238739393063597</v>
      </c>
      <c r="T19" s="34">
        <v>266.91846963356068</v>
      </c>
      <c r="U19" s="34">
        <v>316.15720902662429</v>
      </c>
      <c r="V19" s="399">
        <v>0.47494960693641619</v>
      </c>
      <c r="W19" s="399">
        <v>0</v>
      </c>
      <c r="X19" s="34">
        <v>0.47494960693641619</v>
      </c>
      <c r="Y19" s="34">
        <v>316.63215863356072</v>
      </c>
    </row>
    <row r="20" spans="1:25" ht="13.5" thickBot="1" x14ac:dyDescent="0.25">
      <c r="A20" s="129" t="s">
        <v>30</v>
      </c>
      <c r="B20" s="130">
        <f t="shared" si="2"/>
        <v>50.945027481204967</v>
      </c>
      <c r="C20" s="131">
        <f t="shared" si="0"/>
        <v>254.35078708397842</v>
      </c>
      <c r="D20" s="132">
        <f t="shared" si="3"/>
        <v>305.29581456518338</v>
      </c>
      <c r="E20" s="130">
        <f t="shared" si="4"/>
        <v>0.37351051879503738</v>
      </c>
      <c r="F20" s="135">
        <f t="shared" si="1"/>
        <v>0</v>
      </c>
      <c r="G20" s="133">
        <f t="shared" si="5"/>
        <v>0.37351051879503738</v>
      </c>
      <c r="H20" s="130">
        <f t="shared" si="6"/>
        <v>51.318538000000004</v>
      </c>
      <c r="I20" s="134">
        <f t="shared" si="7"/>
        <v>254.35078708397842</v>
      </c>
      <c r="J20" s="131">
        <f t="shared" si="8"/>
        <v>305.66932508397844</v>
      </c>
      <c r="N20" s="22">
        <v>3765.1154380931412</v>
      </c>
      <c r="O20" s="22">
        <v>8.5992085242977829</v>
      </c>
      <c r="P20" s="22">
        <v>3773.714646617439</v>
      </c>
      <c r="R20" s="20" t="s">
        <v>106</v>
      </c>
      <c r="S20" s="399">
        <v>50.945027481204967</v>
      </c>
      <c r="T20" s="34">
        <v>254.35078708397842</v>
      </c>
      <c r="U20" s="34">
        <v>305.29581456518338</v>
      </c>
      <c r="V20" s="399">
        <v>0.37351051879503738</v>
      </c>
      <c r="W20" s="399">
        <v>0</v>
      </c>
      <c r="X20" s="34">
        <v>0.37351051879503738</v>
      </c>
      <c r="Y20" s="34">
        <v>305.66932508397844</v>
      </c>
    </row>
    <row r="21" spans="1:25" ht="15.75" thickTop="1" x14ac:dyDescent="0.25">
      <c r="A21" s="136" t="s">
        <v>11</v>
      </c>
      <c r="B21" s="137">
        <f t="shared" ref="B21:J21" si="9">SUM(B9:B20)</f>
        <v>591.45257047570226</v>
      </c>
      <c r="C21" s="138">
        <f t="shared" si="9"/>
        <v>3173.6628676174391</v>
      </c>
      <c r="D21" s="139">
        <f t="shared" si="9"/>
        <v>3765.1154380931416</v>
      </c>
      <c r="E21" s="137">
        <f t="shared" si="9"/>
        <v>8.5992085242977829</v>
      </c>
      <c r="F21" s="138">
        <f t="shared" si="9"/>
        <v>0</v>
      </c>
      <c r="G21" s="140">
        <f t="shared" si="9"/>
        <v>8.5992085242977829</v>
      </c>
      <c r="H21" s="137">
        <f t="shared" si="9"/>
        <v>600.05177900000001</v>
      </c>
      <c r="I21" s="141">
        <f t="shared" si="9"/>
        <v>3173.6628676174391</v>
      </c>
      <c r="J21" s="387">
        <f t="shared" si="9"/>
        <v>3773.7146466174395</v>
      </c>
      <c r="K21" s="383"/>
      <c r="R21" s="20" t="s">
        <v>84</v>
      </c>
      <c r="S21" s="399">
        <v>591.45257047570226</v>
      </c>
      <c r="T21" s="34">
        <v>3173.6628676174396</v>
      </c>
      <c r="U21" s="34">
        <v>3765.1154380931421</v>
      </c>
      <c r="V21" s="399">
        <v>8.5992085242977865</v>
      </c>
      <c r="W21" s="399">
        <v>0</v>
      </c>
      <c r="X21" s="34">
        <v>8.5992085242977865</v>
      </c>
      <c r="Y21" s="400">
        <v>3773.7146466174399</v>
      </c>
    </row>
    <row r="22" spans="1:25" ht="13.5" thickBot="1" x14ac:dyDescent="0.25">
      <c r="A22" s="142"/>
      <c r="B22" s="143">
        <f>+B21/$D$21</f>
        <v>0.15708749975943523</v>
      </c>
      <c r="C22" s="144">
        <f>+C21/$D$21</f>
        <v>0.84291250024056474</v>
      </c>
      <c r="D22" s="145">
        <f>+D21/$J$21</f>
        <v>0.99772128808626115</v>
      </c>
      <c r="E22" s="143">
        <f>+E21/$G$21</f>
        <v>1</v>
      </c>
      <c r="F22" s="144">
        <f>+F21/$G$21</f>
        <v>0</v>
      </c>
      <c r="G22" s="146">
        <f>+G21/$J$21</f>
        <v>2.2787119137388048E-3</v>
      </c>
      <c r="H22" s="147">
        <f>+H21/$J$21</f>
        <v>0.15900825451597275</v>
      </c>
      <c r="I22" s="148">
        <f>+I21/$J$21</f>
        <v>0.84099174548402711</v>
      </c>
      <c r="J22" s="388"/>
      <c r="K22" s="383"/>
      <c r="N22" s="23">
        <v>0.84291250024056485</v>
      </c>
      <c r="O22" s="23">
        <v>0</v>
      </c>
    </row>
    <row r="23" spans="1:25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N23" s="23">
        <v>0.15708749975943526</v>
      </c>
      <c r="O23" s="23">
        <v>1</v>
      </c>
    </row>
    <row r="24" spans="1:25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25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2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25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25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25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25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25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25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23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23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23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23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23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23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23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23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23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23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23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23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T44" s="398" t="s">
        <v>85</v>
      </c>
      <c r="U44" s="20" t="s">
        <v>87</v>
      </c>
    </row>
    <row r="45" spans="1:23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T45" s="398" t="s">
        <v>90</v>
      </c>
      <c r="U45" s="20" t="s">
        <v>107</v>
      </c>
    </row>
    <row r="46" spans="1:23" x14ac:dyDescent="0.2">
      <c r="A46" s="149" t="s">
        <v>72</v>
      </c>
      <c r="B46" s="149"/>
      <c r="C46" s="60"/>
      <c r="D46" s="60"/>
      <c r="E46" s="60"/>
      <c r="F46" s="60"/>
      <c r="G46" s="60"/>
      <c r="H46" s="150"/>
      <c r="I46" s="60"/>
      <c r="J46" s="60"/>
    </row>
    <row r="47" spans="1:23" ht="13.5" thickBot="1" x14ac:dyDescent="0.25">
      <c r="A47" s="151"/>
      <c r="B47" s="151"/>
      <c r="C47" s="60"/>
      <c r="D47" s="60"/>
      <c r="E47" s="60"/>
      <c r="F47" s="60"/>
      <c r="G47" s="60"/>
      <c r="H47" s="60"/>
      <c r="I47" s="60"/>
      <c r="J47" s="60"/>
      <c r="U47" s="398" t="s">
        <v>34</v>
      </c>
      <c r="V47" s="398" t="s">
        <v>59</v>
      </c>
    </row>
    <row r="48" spans="1:23" x14ac:dyDescent="0.2">
      <c r="A48" s="224" t="s">
        <v>47</v>
      </c>
      <c r="B48" s="225" t="s">
        <v>2</v>
      </c>
      <c r="C48" s="226" t="s">
        <v>12</v>
      </c>
      <c r="D48" s="297" t="s">
        <v>50</v>
      </c>
      <c r="E48" s="60"/>
      <c r="F48" s="60"/>
      <c r="G48" s="60"/>
      <c r="H48" s="60"/>
      <c r="I48" s="60"/>
      <c r="J48" s="60"/>
      <c r="U48" s="20" t="s">
        <v>2</v>
      </c>
      <c r="V48" s="20" t="s">
        <v>3</v>
      </c>
      <c r="W48" s="20" t="s">
        <v>86</v>
      </c>
    </row>
    <row r="49" spans="1:23" ht="14.25" customHeight="1" x14ac:dyDescent="0.2">
      <c r="A49" s="227"/>
      <c r="B49" s="307" t="s">
        <v>49</v>
      </c>
      <c r="C49" s="308"/>
      <c r="D49" s="309"/>
      <c r="E49" s="60"/>
      <c r="F49" s="60"/>
      <c r="G49" s="60"/>
      <c r="H49" s="60"/>
      <c r="I49" s="60"/>
      <c r="J49" s="60"/>
      <c r="T49" s="398" t="s">
        <v>94</v>
      </c>
      <c r="U49" s="20" t="s">
        <v>108</v>
      </c>
      <c r="V49" s="20" t="s">
        <v>108</v>
      </c>
    </row>
    <row r="50" spans="1:23" x14ac:dyDescent="0.2">
      <c r="A50" s="4" t="s">
        <v>19</v>
      </c>
      <c r="B50" s="7">
        <f>+U50</f>
        <v>0.438218</v>
      </c>
      <c r="C50" s="5">
        <f t="shared" ref="C50:C61" si="10">+V50</f>
        <v>11.026629290302933</v>
      </c>
      <c r="D50" s="5">
        <f>+C50+B50</f>
        <v>11.464847290302934</v>
      </c>
      <c r="E50" s="60"/>
      <c r="F50" s="60"/>
      <c r="G50" s="60"/>
      <c r="H50" s="60"/>
      <c r="I50" s="60"/>
      <c r="J50" s="60"/>
      <c r="T50" s="20" t="s">
        <v>95</v>
      </c>
      <c r="U50" s="399">
        <v>0.438218</v>
      </c>
      <c r="V50" s="399">
        <v>11.026629290302933</v>
      </c>
      <c r="W50" s="34">
        <v>11.464847290302934</v>
      </c>
    </row>
    <row r="51" spans="1:23" x14ac:dyDescent="0.2">
      <c r="A51" s="4" t="s">
        <v>20</v>
      </c>
      <c r="B51" s="7">
        <f t="shared" ref="B51:B61" si="11">+U51</f>
        <v>0.34969499999999998</v>
      </c>
      <c r="C51" s="5">
        <f t="shared" si="10"/>
        <v>10.163395290302933</v>
      </c>
      <c r="D51" s="5">
        <f t="shared" ref="D51:D61" si="12">+C51+B51</f>
        <v>10.513090290302934</v>
      </c>
      <c r="E51" s="60"/>
      <c r="F51" s="60"/>
      <c r="G51" s="60"/>
      <c r="H51" s="60"/>
      <c r="I51" s="60"/>
      <c r="J51" s="60"/>
      <c r="T51" s="20" t="s">
        <v>96</v>
      </c>
      <c r="U51" s="399">
        <v>0.34969499999999998</v>
      </c>
      <c r="V51" s="399">
        <v>10.163395290302933</v>
      </c>
      <c r="W51" s="34">
        <v>10.513090290302934</v>
      </c>
    </row>
    <row r="52" spans="1:23" x14ac:dyDescent="0.2">
      <c r="A52" s="4" t="s">
        <v>21</v>
      </c>
      <c r="B52" s="7">
        <f t="shared" si="11"/>
        <v>0.127803</v>
      </c>
      <c r="C52" s="5">
        <f t="shared" si="10"/>
        <v>11.211719290302936</v>
      </c>
      <c r="D52" s="5">
        <f t="shared" si="12"/>
        <v>11.339522290302936</v>
      </c>
      <c r="E52" s="60"/>
      <c r="F52" s="60"/>
      <c r="G52" s="60"/>
      <c r="H52" s="60"/>
      <c r="I52" s="60"/>
      <c r="J52" s="60"/>
      <c r="T52" s="20" t="s">
        <v>97</v>
      </c>
      <c r="U52" s="399">
        <v>0.127803</v>
      </c>
      <c r="V52" s="399">
        <v>11.211719290302936</v>
      </c>
      <c r="W52" s="34">
        <v>11.339522290302936</v>
      </c>
    </row>
    <row r="53" spans="1:23" x14ac:dyDescent="0.2">
      <c r="A53" s="4" t="s">
        <v>22</v>
      </c>
      <c r="B53" s="7">
        <f t="shared" si="11"/>
        <v>0.36711300000000002</v>
      </c>
      <c r="C53" s="5">
        <f t="shared" si="10"/>
        <v>11.269496290302936</v>
      </c>
      <c r="D53" s="5">
        <f t="shared" si="12"/>
        <v>11.636609290302935</v>
      </c>
      <c r="E53" s="60"/>
      <c r="F53" s="60"/>
      <c r="G53" s="60"/>
      <c r="H53" s="60"/>
      <c r="I53" s="60"/>
      <c r="J53" s="60"/>
      <c r="T53" s="20" t="s">
        <v>98</v>
      </c>
      <c r="U53" s="399">
        <v>0.36711300000000002</v>
      </c>
      <c r="V53" s="399">
        <v>11.269496290302936</v>
      </c>
      <c r="W53" s="34">
        <v>11.636609290302935</v>
      </c>
    </row>
    <row r="54" spans="1:23" x14ac:dyDescent="0.2">
      <c r="A54" s="4" t="s">
        <v>23</v>
      </c>
      <c r="B54" s="7">
        <f t="shared" si="11"/>
        <v>0.14536399999999997</v>
      </c>
      <c r="C54" s="5">
        <f t="shared" si="10"/>
        <v>11.623318290302935</v>
      </c>
      <c r="D54" s="5">
        <f t="shared" si="12"/>
        <v>11.768682290302936</v>
      </c>
      <c r="E54" s="60"/>
      <c r="F54" s="60"/>
      <c r="G54" s="60"/>
      <c r="H54" s="60"/>
      <c r="I54" s="60"/>
      <c r="J54" s="60"/>
      <c r="T54" s="20" t="s">
        <v>99</v>
      </c>
      <c r="U54" s="399">
        <v>0.14536399999999997</v>
      </c>
      <c r="V54" s="399">
        <v>11.623318290302935</v>
      </c>
      <c r="W54" s="34">
        <v>11.768682290302936</v>
      </c>
    </row>
    <row r="55" spans="1:23" x14ac:dyDescent="0.2">
      <c r="A55" s="4" t="s">
        <v>24</v>
      </c>
      <c r="B55" s="7">
        <f t="shared" si="11"/>
        <v>0.46446899999999991</v>
      </c>
      <c r="C55" s="5">
        <f t="shared" si="10"/>
        <v>10.448278290302936</v>
      </c>
      <c r="D55" s="5">
        <f t="shared" si="12"/>
        <v>10.912747290302935</v>
      </c>
      <c r="E55" s="60"/>
      <c r="F55" s="60"/>
      <c r="G55" s="60"/>
      <c r="H55" s="60"/>
      <c r="I55" s="60"/>
      <c r="J55" s="60"/>
      <c r="T55" s="20" t="s">
        <v>100</v>
      </c>
      <c r="U55" s="399">
        <v>0.46446899999999991</v>
      </c>
      <c r="V55" s="399">
        <v>10.448278290302936</v>
      </c>
      <c r="W55" s="34">
        <v>10.912747290302935</v>
      </c>
    </row>
    <row r="56" spans="1:23" x14ac:dyDescent="0.2">
      <c r="A56" s="4" t="s">
        <v>25</v>
      </c>
      <c r="B56" s="7">
        <f t="shared" si="11"/>
        <v>0.35274099999999997</v>
      </c>
      <c r="C56" s="5">
        <f t="shared" si="10"/>
        <v>9.7921352903029337</v>
      </c>
      <c r="D56" s="5">
        <f t="shared" si="12"/>
        <v>10.144876290302934</v>
      </c>
      <c r="E56" s="60"/>
      <c r="F56" s="60"/>
      <c r="G56" s="60"/>
      <c r="H56" s="60"/>
      <c r="I56" s="60"/>
      <c r="J56" s="60"/>
      <c r="T56" s="20" t="s">
        <v>101</v>
      </c>
      <c r="U56" s="399">
        <v>0.35274099999999997</v>
      </c>
      <c r="V56" s="399">
        <v>9.7921352903029337</v>
      </c>
      <c r="W56" s="34">
        <v>10.144876290302934</v>
      </c>
    </row>
    <row r="57" spans="1:23" x14ac:dyDescent="0.2">
      <c r="A57" s="4" t="s">
        <v>26</v>
      </c>
      <c r="B57" s="7">
        <f t="shared" si="11"/>
        <v>0.38648799999999994</v>
      </c>
      <c r="C57" s="5">
        <f t="shared" si="10"/>
        <v>9.301974290302935</v>
      </c>
      <c r="D57" s="5">
        <f t="shared" si="12"/>
        <v>9.6884622903029349</v>
      </c>
      <c r="E57" s="60"/>
      <c r="F57" s="60"/>
      <c r="G57" s="60"/>
      <c r="H57" s="60"/>
      <c r="I57" s="60"/>
      <c r="J57" s="60"/>
      <c r="T57" s="20" t="s">
        <v>102</v>
      </c>
      <c r="U57" s="399">
        <v>0.38648799999999994</v>
      </c>
      <c r="V57" s="399">
        <v>9.301974290302935</v>
      </c>
      <c r="W57" s="34">
        <v>9.6884622903029349</v>
      </c>
    </row>
    <row r="58" spans="1:23" x14ac:dyDescent="0.2">
      <c r="A58" s="4" t="s">
        <v>27</v>
      </c>
      <c r="B58" s="7">
        <f t="shared" si="11"/>
        <v>0.34462200000000004</v>
      </c>
      <c r="C58" s="5">
        <f t="shared" si="10"/>
        <v>9.8828232903029356</v>
      </c>
      <c r="D58" s="5">
        <f t="shared" si="12"/>
        <v>10.227445290302935</v>
      </c>
      <c r="E58" s="60"/>
      <c r="F58" s="60"/>
      <c r="G58" s="60"/>
      <c r="H58" s="60"/>
      <c r="I58" s="60"/>
      <c r="J58" s="60"/>
      <c r="T58" s="20" t="s">
        <v>103</v>
      </c>
      <c r="U58" s="399">
        <v>0.34462200000000004</v>
      </c>
      <c r="V58" s="399">
        <v>9.8828232903029356</v>
      </c>
      <c r="W58" s="34">
        <v>10.227445290302935</v>
      </c>
    </row>
    <row r="59" spans="1:23" x14ac:dyDescent="0.2">
      <c r="A59" s="4" t="s">
        <v>28</v>
      </c>
      <c r="B59" s="7">
        <f t="shared" si="11"/>
        <v>0.32303999999999994</v>
      </c>
      <c r="C59" s="5">
        <f t="shared" si="10"/>
        <v>10.252370290302936</v>
      </c>
      <c r="D59" s="5">
        <f t="shared" si="12"/>
        <v>10.575410290302937</v>
      </c>
      <c r="E59" s="60"/>
      <c r="F59" s="60"/>
      <c r="G59" s="60"/>
      <c r="H59" s="60"/>
      <c r="I59" s="60"/>
      <c r="J59" s="60"/>
      <c r="T59" s="20" t="s">
        <v>104</v>
      </c>
      <c r="U59" s="399">
        <v>0.32303999999999994</v>
      </c>
      <c r="V59" s="399">
        <v>10.252370290302936</v>
      </c>
      <c r="W59" s="34">
        <v>10.575410290302937</v>
      </c>
    </row>
    <row r="60" spans="1:23" x14ac:dyDescent="0.2">
      <c r="A60" s="4" t="s">
        <v>29</v>
      </c>
      <c r="B60" s="7">
        <f t="shared" si="11"/>
        <v>0.20621999999999999</v>
      </c>
      <c r="C60" s="5">
        <f t="shared" si="10"/>
        <v>9.3484102903029367</v>
      </c>
      <c r="D60" s="5">
        <f t="shared" si="12"/>
        <v>9.5546302903029368</v>
      </c>
      <c r="E60" s="60"/>
      <c r="F60" s="60"/>
      <c r="G60" s="60"/>
      <c r="H60" s="60"/>
      <c r="I60" s="60"/>
      <c r="J60" s="60"/>
      <c r="T60" s="20" t="s">
        <v>105</v>
      </c>
      <c r="U60" s="399">
        <v>0.20621999999999999</v>
      </c>
      <c r="V60" s="399">
        <v>9.3484102903029367</v>
      </c>
      <c r="W60" s="34">
        <v>9.5546302903029368</v>
      </c>
    </row>
    <row r="61" spans="1:23" ht="13.5" thickBot="1" x14ac:dyDescent="0.25">
      <c r="A61" s="4" t="s">
        <v>30</v>
      </c>
      <c r="B61" s="7">
        <f t="shared" si="11"/>
        <v>0.31429600000000002</v>
      </c>
      <c r="C61" s="5">
        <f t="shared" si="10"/>
        <v>8.7363602903029349</v>
      </c>
      <c r="D61" s="5">
        <f t="shared" si="12"/>
        <v>9.0506562903029355</v>
      </c>
      <c r="E61" s="60"/>
      <c r="F61" s="60"/>
      <c r="G61" s="60"/>
      <c r="H61" s="60"/>
      <c r="I61" s="60"/>
      <c r="J61" s="60"/>
      <c r="T61" s="20" t="s">
        <v>106</v>
      </c>
      <c r="U61" s="399">
        <v>0.31429600000000002</v>
      </c>
      <c r="V61" s="399">
        <v>8.7363602903029349</v>
      </c>
      <c r="W61" s="34">
        <v>9.0506562903029355</v>
      </c>
    </row>
    <row r="62" spans="1:23" ht="15.75" thickTop="1" x14ac:dyDescent="0.25">
      <c r="A62" s="10" t="s">
        <v>11</v>
      </c>
      <c r="B62" s="11">
        <f>SUM(B50:B61)</f>
        <v>3.8200690000000002</v>
      </c>
      <c r="C62" s="15">
        <f>SUM(C50:C61)</f>
        <v>123.05691048363524</v>
      </c>
      <c r="D62" s="13">
        <f>SUM(D50:D61)</f>
        <v>126.87697948363524</v>
      </c>
      <c r="E62" s="60"/>
      <c r="F62" s="60"/>
      <c r="G62" s="60"/>
      <c r="H62" s="60"/>
      <c r="I62" s="60"/>
      <c r="J62" s="60"/>
      <c r="T62" s="20" t="s">
        <v>84</v>
      </c>
      <c r="U62" s="399">
        <v>3.8200690000000002</v>
      </c>
      <c r="V62" s="399">
        <v>123.05691048363524</v>
      </c>
      <c r="W62" s="401">
        <v>126.87697948363524</v>
      </c>
    </row>
    <row r="63" spans="1:23" ht="13.5" thickBot="1" x14ac:dyDescent="0.25">
      <c r="A63" s="9"/>
      <c r="B63" s="8">
        <f>+B62/D62</f>
        <v>3.0108448479361203E-2</v>
      </c>
      <c r="C63" s="17">
        <f>+C62/D62</f>
        <v>0.96989155152063877</v>
      </c>
      <c r="D63" s="14"/>
      <c r="E63" s="60"/>
      <c r="F63" s="60"/>
      <c r="G63" s="60"/>
      <c r="H63" s="60"/>
      <c r="I63" s="60"/>
      <c r="J63" s="60"/>
    </row>
    <row r="64" spans="1:23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</row>
    <row r="65" spans="1:25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25" x14ac:dyDescent="0.2">
      <c r="A66" s="60"/>
      <c r="B66" s="60"/>
      <c r="C66" s="60"/>
      <c r="D66" s="60"/>
      <c r="T66" s="398" t="s">
        <v>85</v>
      </c>
      <c r="U66" s="20" t="s">
        <v>87</v>
      </c>
      <c r="Y66" s="380"/>
    </row>
    <row r="67" spans="1:25" x14ac:dyDescent="0.2">
      <c r="A67" s="152" t="s">
        <v>73</v>
      </c>
      <c r="B67" s="60"/>
      <c r="C67" s="60"/>
      <c r="D67" s="60"/>
      <c r="E67" s="60"/>
      <c r="F67" s="60"/>
      <c r="G67" s="60"/>
      <c r="H67" s="60"/>
      <c r="I67" s="60"/>
      <c r="J67" s="60"/>
      <c r="Y67" s="380"/>
    </row>
    <row r="68" spans="1:25" ht="13.5" thickBot="1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U68" s="398" t="s">
        <v>34</v>
      </c>
      <c r="V68" s="398" t="s">
        <v>90</v>
      </c>
    </row>
    <row r="69" spans="1:25" ht="12.75" customHeight="1" x14ac:dyDescent="0.2">
      <c r="A69" s="310" t="s">
        <v>47</v>
      </c>
      <c r="B69" s="301" t="s">
        <v>2</v>
      </c>
      <c r="C69" s="302"/>
      <c r="D69" s="303"/>
      <c r="E69" s="295" t="s">
        <v>12</v>
      </c>
      <c r="F69" s="298"/>
      <c r="G69" s="298"/>
      <c r="H69" s="295" t="s">
        <v>48</v>
      </c>
      <c r="I69" s="296"/>
      <c r="J69" s="389" t="s">
        <v>51</v>
      </c>
      <c r="U69" s="20" t="s">
        <v>2</v>
      </c>
      <c r="W69" s="20" t="s">
        <v>3</v>
      </c>
      <c r="Y69" s="384" t="s">
        <v>86</v>
      </c>
    </row>
    <row r="70" spans="1:25" ht="33.75" customHeight="1" x14ac:dyDescent="0.2">
      <c r="A70" s="311"/>
      <c r="B70" s="228" t="s">
        <v>53</v>
      </c>
      <c r="C70" s="229" t="s">
        <v>52</v>
      </c>
      <c r="D70" s="222" t="s">
        <v>32</v>
      </c>
      <c r="E70" s="228" t="s">
        <v>53</v>
      </c>
      <c r="F70" s="229" t="s">
        <v>52</v>
      </c>
      <c r="G70" s="222" t="s">
        <v>32</v>
      </c>
      <c r="H70" s="228" t="s">
        <v>53</v>
      </c>
      <c r="I70" s="223" t="s">
        <v>52</v>
      </c>
      <c r="J70" s="390"/>
      <c r="T70" s="402" t="s">
        <v>94</v>
      </c>
      <c r="U70" s="20" t="s">
        <v>91</v>
      </c>
      <c r="V70" s="20" t="s">
        <v>107</v>
      </c>
      <c r="W70" s="20" t="s">
        <v>91</v>
      </c>
      <c r="X70" s="20" t="s">
        <v>107</v>
      </c>
      <c r="Y70" s="384"/>
    </row>
    <row r="71" spans="1:25" x14ac:dyDescent="0.2">
      <c r="A71" s="129" t="s">
        <v>19</v>
      </c>
      <c r="B71" s="153">
        <f>+U71</f>
        <v>278.06396459485228</v>
      </c>
      <c r="C71" s="131">
        <f t="shared" ref="C71:C82" si="13">+V71</f>
        <v>0.438218</v>
      </c>
      <c r="D71" s="154">
        <f>SUM(B71:C71)</f>
        <v>278.50218259485229</v>
      </c>
      <c r="E71" s="131">
        <f>+W71</f>
        <v>1.3870600952450927</v>
      </c>
      <c r="F71" s="131">
        <f t="shared" ref="F71:F82" si="14">+X71</f>
        <v>11.026629290302933</v>
      </c>
      <c r="G71" s="133">
        <f>SUM(E71:F71)</f>
        <v>12.413689385548025</v>
      </c>
      <c r="H71" s="153">
        <f>+E71+B71</f>
        <v>279.45102469009737</v>
      </c>
      <c r="I71" s="134">
        <f>+F71+C71</f>
        <v>11.464847290302934</v>
      </c>
      <c r="J71" s="391">
        <f>+H71+I71</f>
        <v>290.91587198040031</v>
      </c>
      <c r="T71" s="20" t="s">
        <v>95</v>
      </c>
      <c r="U71" s="399">
        <v>278.06396459485228</v>
      </c>
      <c r="V71" s="399">
        <v>0.438218</v>
      </c>
      <c r="W71" s="399">
        <v>1.3870600952450927</v>
      </c>
      <c r="X71" s="399">
        <v>11.026629290302933</v>
      </c>
      <c r="Y71" s="34">
        <v>290.91587198040031</v>
      </c>
    </row>
    <row r="72" spans="1:25" x14ac:dyDescent="0.2">
      <c r="A72" s="129" t="s">
        <v>20</v>
      </c>
      <c r="B72" s="153">
        <f t="shared" ref="B72:B82" si="15">+U72</f>
        <v>302.17193872241961</v>
      </c>
      <c r="C72" s="131">
        <f t="shared" si="13"/>
        <v>0.34969499999999998</v>
      </c>
      <c r="D72" s="132">
        <f t="shared" ref="D72:D82" si="16">SUM(B72:C72)</f>
        <v>302.52163372241961</v>
      </c>
      <c r="E72" s="131">
        <f t="shared" ref="E72:E82" si="17">+W72</f>
        <v>1.3284881574144405</v>
      </c>
      <c r="F72" s="131">
        <f t="shared" si="14"/>
        <v>10.163395290302933</v>
      </c>
      <c r="G72" s="133">
        <f t="shared" ref="G72:G82" si="18">SUM(E72:F72)</f>
        <v>11.491883447717374</v>
      </c>
      <c r="H72" s="153">
        <f t="shared" ref="H72:H82" si="19">+E72+B72</f>
        <v>303.50042687983404</v>
      </c>
      <c r="I72" s="134">
        <f t="shared" ref="I72:I82" si="20">+F72+C72</f>
        <v>10.513090290302934</v>
      </c>
      <c r="J72" s="131">
        <f t="shared" ref="J72:J82" si="21">+H72+I72</f>
        <v>314.01351717013699</v>
      </c>
      <c r="T72" s="20" t="s">
        <v>96</v>
      </c>
      <c r="U72" s="399">
        <v>302.17193872241961</v>
      </c>
      <c r="V72" s="399">
        <v>0.34969499999999998</v>
      </c>
      <c r="W72" s="399">
        <v>1.3284881574144405</v>
      </c>
      <c r="X72" s="399">
        <v>10.163395290302933</v>
      </c>
      <c r="Y72" s="34">
        <v>314.01351717013699</v>
      </c>
    </row>
    <row r="73" spans="1:25" x14ac:dyDescent="0.2">
      <c r="A73" s="129" t="s">
        <v>21</v>
      </c>
      <c r="B73" s="153">
        <f t="shared" si="15"/>
        <v>346.04224760465655</v>
      </c>
      <c r="C73" s="131">
        <f t="shared" si="13"/>
        <v>0.127803</v>
      </c>
      <c r="D73" s="132">
        <f t="shared" si="16"/>
        <v>346.17005060465652</v>
      </c>
      <c r="E73" s="131">
        <f t="shared" si="17"/>
        <v>1.6244858703832701</v>
      </c>
      <c r="F73" s="131">
        <f t="shared" si="14"/>
        <v>11.211719290302936</v>
      </c>
      <c r="G73" s="133">
        <f t="shared" si="18"/>
        <v>12.836205160686205</v>
      </c>
      <c r="H73" s="153">
        <f t="shared" si="19"/>
        <v>347.66673347503985</v>
      </c>
      <c r="I73" s="134">
        <f t="shared" si="20"/>
        <v>11.339522290302936</v>
      </c>
      <c r="J73" s="131">
        <f t="shared" si="21"/>
        <v>359.00625576534276</v>
      </c>
      <c r="T73" s="20" t="s">
        <v>97</v>
      </c>
      <c r="U73" s="399">
        <v>346.04224760465655</v>
      </c>
      <c r="V73" s="399">
        <v>0.127803</v>
      </c>
      <c r="W73" s="399">
        <v>1.6244858703832701</v>
      </c>
      <c r="X73" s="399">
        <v>11.211719290302936</v>
      </c>
      <c r="Y73" s="34">
        <v>359.00625576534276</v>
      </c>
    </row>
    <row r="74" spans="1:25" x14ac:dyDescent="0.2">
      <c r="A74" s="129" t="s">
        <v>22</v>
      </c>
      <c r="B74" s="153">
        <f t="shared" si="15"/>
        <v>274.53130287652897</v>
      </c>
      <c r="C74" s="131">
        <f t="shared" si="13"/>
        <v>0.36711300000000002</v>
      </c>
      <c r="D74" s="132">
        <f t="shared" si="16"/>
        <v>274.89841587652899</v>
      </c>
      <c r="E74" s="131">
        <f t="shared" si="17"/>
        <v>0.97088348438873795</v>
      </c>
      <c r="F74" s="131">
        <f t="shared" si="14"/>
        <v>11.269496290302936</v>
      </c>
      <c r="G74" s="133">
        <f t="shared" si="18"/>
        <v>12.240379774691673</v>
      </c>
      <c r="H74" s="153">
        <f t="shared" si="19"/>
        <v>275.50218636091773</v>
      </c>
      <c r="I74" s="134">
        <f t="shared" si="20"/>
        <v>11.636609290302935</v>
      </c>
      <c r="J74" s="131">
        <f t="shared" si="21"/>
        <v>287.13879565122068</v>
      </c>
      <c r="N74" s="278" t="s">
        <v>2</v>
      </c>
      <c r="O74" s="278" t="s">
        <v>12</v>
      </c>
      <c r="T74" s="20" t="s">
        <v>98</v>
      </c>
      <c r="U74" s="399">
        <v>274.53130287652897</v>
      </c>
      <c r="V74" s="399">
        <v>0.36711300000000002</v>
      </c>
      <c r="W74" s="399">
        <v>0.97088348438873795</v>
      </c>
      <c r="X74" s="399">
        <v>11.269496290302936</v>
      </c>
      <c r="Y74" s="34">
        <v>287.13879565122068</v>
      </c>
    </row>
    <row r="75" spans="1:25" x14ac:dyDescent="0.2">
      <c r="A75" s="129" t="s">
        <v>23</v>
      </c>
      <c r="B75" s="153">
        <f t="shared" si="15"/>
        <v>343.19752257625635</v>
      </c>
      <c r="C75" s="131">
        <f t="shared" si="13"/>
        <v>0.14536399999999997</v>
      </c>
      <c r="D75" s="132">
        <f t="shared" si="16"/>
        <v>343.34288657625632</v>
      </c>
      <c r="E75" s="131">
        <f t="shared" si="17"/>
        <v>0.35467632325088105</v>
      </c>
      <c r="F75" s="131">
        <f t="shared" si="14"/>
        <v>11.623318290302935</v>
      </c>
      <c r="G75" s="133">
        <f t="shared" si="18"/>
        <v>11.977994613553816</v>
      </c>
      <c r="H75" s="153">
        <f t="shared" si="19"/>
        <v>343.55219889950723</v>
      </c>
      <c r="I75" s="134">
        <f t="shared" si="20"/>
        <v>11.768682290302936</v>
      </c>
      <c r="J75" s="131">
        <f t="shared" si="21"/>
        <v>355.32088118981017</v>
      </c>
      <c r="M75" s="20" t="s">
        <v>4</v>
      </c>
      <c r="N75" s="22">
        <v>3765.1154380931416</v>
      </c>
      <c r="O75" s="22">
        <v>8.5992085242977829</v>
      </c>
      <c r="P75" s="22">
        <v>3773.7146466174395</v>
      </c>
      <c r="Q75" s="23">
        <v>0.99772128808626115</v>
      </c>
      <c r="R75" s="26">
        <v>2.2787119137388048E-3</v>
      </c>
      <c r="T75" s="20" t="s">
        <v>99</v>
      </c>
      <c r="U75" s="399">
        <v>343.19752257625635</v>
      </c>
      <c r="V75" s="399">
        <v>0.14536399999999997</v>
      </c>
      <c r="W75" s="399">
        <v>0.35467632325088105</v>
      </c>
      <c r="X75" s="399">
        <v>11.623318290302935</v>
      </c>
      <c r="Y75" s="34">
        <v>355.32088118981017</v>
      </c>
    </row>
    <row r="76" spans="1:25" x14ac:dyDescent="0.2">
      <c r="A76" s="129" t="s">
        <v>24</v>
      </c>
      <c r="B76" s="153">
        <f t="shared" si="15"/>
        <v>272.4865923382302</v>
      </c>
      <c r="C76" s="131">
        <f t="shared" si="13"/>
        <v>0.46446899999999991</v>
      </c>
      <c r="D76" s="132">
        <f t="shared" si="16"/>
        <v>272.9510613382302</v>
      </c>
      <c r="E76" s="131">
        <f t="shared" si="17"/>
        <v>0.3393900935280878</v>
      </c>
      <c r="F76" s="131">
        <f t="shared" si="14"/>
        <v>10.448278290302936</v>
      </c>
      <c r="G76" s="133">
        <f t="shared" si="18"/>
        <v>10.787668383831024</v>
      </c>
      <c r="H76" s="153">
        <f t="shared" si="19"/>
        <v>272.82598243175829</v>
      </c>
      <c r="I76" s="134">
        <f t="shared" si="20"/>
        <v>10.912747290302935</v>
      </c>
      <c r="J76" s="131">
        <f t="shared" si="21"/>
        <v>283.73872972206124</v>
      </c>
      <c r="M76" s="20" t="s">
        <v>0</v>
      </c>
      <c r="N76" s="22">
        <v>3.8200690000000002</v>
      </c>
      <c r="O76" s="22">
        <v>123.05691048363524</v>
      </c>
      <c r="P76" s="22">
        <v>126.87697948363524</v>
      </c>
      <c r="Q76" s="23">
        <v>3.0108448479361203E-2</v>
      </c>
      <c r="R76" s="23">
        <v>0.96989155152063877</v>
      </c>
      <c r="T76" s="20" t="s">
        <v>100</v>
      </c>
      <c r="U76" s="399">
        <v>272.4865923382302</v>
      </c>
      <c r="V76" s="399">
        <v>0.46446899999999991</v>
      </c>
      <c r="W76" s="399">
        <v>0.3393900935280878</v>
      </c>
      <c r="X76" s="399">
        <v>10.448278290302936</v>
      </c>
      <c r="Y76" s="34">
        <v>283.73872972206124</v>
      </c>
    </row>
    <row r="77" spans="1:25" x14ac:dyDescent="0.2">
      <c r="A77" s="129" t="s">
        <v>25</v>
      </c>
      <c r="B77" s="153">
        <f t="shared" si="15"/>
        <v>376.57930265966456</v>
      </c>
      <c r="C77" s="131">
        <f t="shared" si="13"/>
        <v>0.35274099999999997</v>
      </c>
      <c r="D77" s="132">
        <f t="shared" si="16"/>
        <v>376.93204365966454</v>
      </c>
      <c r="E77" s="131">
        <f t="shared" si="17"/>
        <v>0.30106535388351863</v>
      </c>
      <c r="F77" s="131">
        <f t="shared" si="14"/>
        <v>9.7921352903029337</v>
      </c>
      <c r="G77" s="133">
        <f t="shared" si="18"/>
        <v>10.093200644186453</v>
      </c>
      <c r="H77" s="153">
        <f t="shared" si="19"/>
        <v>376.88036801354809</v>
      </c>
      <c r="I77" s="134">
        <f t="shared" si="20"/>
        <v>10.144876290302934</v>
      </c>
      <c r="J77" s="131">
        <f t="shared" si="21"/>
        <v>387.02524430385103</v>
      </c>
      <c r="N77" s="22">
        <v>3768.9355070931415</v>
      </c>
      <c r="O77" s="22">
        <v>131.65611900793303</v>
      </c>
      <c r="P77" s="22">
        <v>3900.5916261010748</v>
      </c>
      <c r="T77" s="20" t="s">
        <v>101</v>
      </c>
      <c r="U77" s="399">
        <v>376.57930265966456</v>
      </c>
      <c r="V77" s="399">
        <v>0.35274099999999997</v>
      </c>
      <c r="W77" s="399">
        <v>0.30106535388351863</v>
      </c>
      <c r="X77" s="399">
        <v>9.7921352903029337</v>
      </c>
      <c r="Y77" s="34">
        <v>387.02524430385103</v>
      </c>
    </row>
    <row r="78" spans="1:25" x14ac:dyDescent="0.2">
      <c r="A78" s="129" t="s">
        <v>26</v>
      </c>
      <c r="B78" s="153">
        <f t="shared" si="15"/>
        <v>357.01006786832619</v>
      </c>
      <c r="C78" s="131">
        <f t="shared" si="13"/>
        <v>0.38648799999999994</v>
      </c>
      <c r="D78" s="132">
        <f t="shared" si="16"/>
        <v>357.39655586832617</v>
      </c>
      <c r="E78" s="131">
        <f t="shared" si="17"/>
        <v>0.35526878148974939</v>
      </c>
      <c r="F78" s="131">
        <f t="shared" si="14"/>
        <v>9.301974290302935</v>
      </c>
      <c r="G78" s="133">
        <f t="shared" si="18"/>
        <v>9.6572430717926849</v>
      </c>
      <c r="H78" s="153">
        <f t="shared" si="19"/>
        <v>357.36533664981596</v>
      </c>
      <c r="I78" s="134">
        <f t="shared" si="20"/>
        <v>9.6884622903029349</v>
      </c>
      <c r="J78" s="131">
        <f t="shared" si="21"/>
        <v>367.0537989401189</v>
      </c>
      <c r="P78" s="22"/>
      <c r="T78" s="20" t="s">
        <v>102</v>
      </c>
      <c r="U78" s="399">
        <v>357.01006786832619</v>
      </c>
      <c r="V78" s="399">
        <v>0.38648799999999994</v>
      </c>
      <c r="W78" s="399">
        <v>0.35526878148974939</v>
      </c>
      <c r="X78" s="399">
        <v>9.301974290302935</v>
      </c>
      <c r="Y78" s="34">
        <v>367.0537989401189</v>
      </c>
    </row>
    <row r="79" spans="1:25" x14ac:dyDescent="0.2">
      <c r="A79" s="129" t="s">
        <v>27</v>
      </c>
      <c r="B79" s="153">
        <f t="shared" si="15"/>
        <v>274.4184471392449</v>
      </c>
      <c r="C79" s="131">
        <f t="shared" si="13"/>
        <v>0.34462200000000004</v>
      </c>
      <c r="D79" s="132">
        <f t="shared" si="16"/>
        <v>274.76306913924492</v>
      </c>
      <c r="E79" s="131">
        <f t="shared" si="17"/>
        <v>0.65006963130335893</v>
      </c>
      <c r="F79" s="131">
        <f t="shared" si="14"/>
        <v>9.8828232903029356</v>
      </c>
      <c r="G79" s="133">
        <f t="shared" si="18"/>
        <v>10.532892921606294</v>
      </c>
      <c r="H79" s="153">
        <f t="shared" si="19"/>
        <v>275.06851677054829</v>
      </c>
      <c r="I79" s="134">
        <f t="shared" si="20"/>
        <v>10.227445290302935</v>
      </c>
      <c r="J79" s="131">
        <f t="shared" si="21"/>
        <v>285.2959620608512</v>
      </c>
      <c r="T79" s="20" t="s">
        <v>103</v>
      </c>
      <c r="U79" s="399">
        <v>274.4184471392449</v>
      </c>
      <c r="V79" s="399">
        <v>0.34462200000000004</v>
      </c>
      <c r="W79" s="399">
        <v>0.65006963130335893</v>
      </c>
      <c r="X79" s="399">
        <v>9.8828232903029356</v>
      </c>
      <c r="Y79" s="34">
        <v>285.29596206085125</v>
      </c>
    </row>
    <row r="80" spans="1:25" x14ac:dyDescent="0.2">
      <c r="A80" s="129" t="s">
        <v>28</v>
      </c>
      <c r="B80" s="153">
        <f t="shared" si="15"/>
        <v>319.161028121154</v>
      </c>
      <c r="C80" s="131">
        <f t="shared" si="13"/>
        <v>0.32303999999999994</v>
      </c>
      <c r="D80" s="132">
        <f t="shared" si="16"/>
        <v>319.484068121154</v>
      </c>
      <c r="E80" s="131">
        <f t="shared" si="17"/>
        <v>0.43936060767919477</v>
      </c>
      <c r="F80" s="131">
        <f t="shared" si="14"/>
        <v>10.252370290302936</v>
      </c>
      <c r="G80" s="133">
        <f t="shared" si="18"/>
        <v>10.691730897982131</v>
      </c>
      <c r="H80" s="153">
        <f t="shared" si="19"/>
        <v>319.6003887288332</v>
      </c>
      <c r="I80" s="134">
        <f t="shared" si="20"/>
        <v>10.575410290302937</v>
      </c>
      <c r="J80" s="131">
        <f t="shared" si="21"/>
        <v>330.17579901913615</v>
      </c>
      <c r="N80" s="26">
        <v>0.99898643290849354</v>
      </c>
      <c r="O80" s="26">
        <v>6.5315676848864371E-2</v>
      </c>
      <c r="T80" s="20" t="s">
        <v>104</v>
      </c>
      <c r="U80" s="399">
        <v>319.161028121154</v>
      </c>
      <c r="V80" s="399">
        <v>0.32303999999999994</v>
      </c>
      <c r="W80" s="399">
        <v>0.43936060767919477</v>
      </c>
      <c r="X80" s="399">
        <v>10.252370290302936</v>
      </c>
      <c r="Y80" s="34">
        <v>330.17579901913615</v>
      </c>
    </row>
    <row r="81" spans="1:25" x14ac:dyDescent="0.2">
      <c r="A81" s="129" t="s">
        <v>29</v>
      </c>
      <c r="B81" s="153">
        <f t="shared" si="15"/>
        <v>316.15720902662429</v>
      </c>
      <c r="C81" s="131">
        <f t="shared" si="13"/>
        <v>0.20621999999999999</v>
      </c>
      <c r="D81" s="132">
        <f t="shared" si="16"/>
        <v>316.36342902662426</v>
      </c>
      <c r="E81" s="131">
        <f t="shared" si="17"/>
        <v>0.47494960693641619</v>
      </c>
      <c r="F81" s="131">
        <f t="shared" si="14"/>
        <v>9.3484102903029367</v>
      </c>
      <c r="G81" s="133">
        <f t="shared" si="18"/>
        <v>9.823359897239353</v>
      </c>
      <c r="H81" s="153">
        <f t="shared" si="19"/>
        <v>316.63215863356072</v>
      </c>
      <c r="I81" s="134">
        <f t="shared" si="20"/>
        <v>9.5546302903029368</v>
      </c>
      <c r="J81" s="131">
        <f t="shared" si="21"/>
        <v>326.18678892386367</v>
      </c>
      <c r="N81" s="26">
        <v>1.0135670915065076E-3</v>
      </c>
      <c r="O81" s="26">
        <v>0.93468432315113559</v>
      </c>
      <c r="T81" s="20" t="s">
        <v>105</v>
      </c>
      <c r="U81" s="399">
        <v>316.15720902662429</v>
      </c>
      <c r="V81" s="399">
        <v>0.20621999999999999</v>
      </c>
      <c r="W81" s="399">
        <v>0.47494960693641619</v>
      </c>
      <c r="X81" s="399">
        <v>9.3484102903029367</v>
      </c>
      <c r="Y81" s="34">
        <v>326.18678892386362</v>
      </c>
    </row>
    <row r="82" spans="1:25" ht="13.5" thickBot="1" x14ac:dyDescent="0.25">
      <c r="A82" s="155" t="s">
        <v>30</v>
      </c>
      <c r="B82" s="156">
        <f t="shared" si="15"/>
        <v>305.29581456518338</v>
      </c>
      <c r="C82" s="157">
        <f t="shared" si="13"/>
        <v>0.31429600000000002</v>
      </c>
      <c r="D82" s="158">
        <f t="shared" si="16"/>
        <v>305.61011056518339</v>
      </c>
      <c r="E82" s="157">
        <f t="shared" si="17"/>
        <v>0.37351051879503738</v>
      </c>
      <c r="F82" s="159">
        <f t="shared" si="14"/>
        <v>8.7363602903029349</v>
      </c>
      <c r="G82" s="160">
        <f t="shared" si="18"/>
        <v>9.1098708090979716</v>
      </c>
      <c r="H82" s="156">
        <f t="shared" si="19"/>
        <v>305.66932508397844</v>
      </c>
      <c r="I82" s="161">
        <f t="shared" si="20"/>
        <v>9.0506562903029355</v>
      </c>
      <c r="J82" s="157">
        <f t="shared" si="21"/>
        <v>314.71998137428136</v>
      </c>
      <c r="T82" s="20" t="s">
        <v>106</v>
      </c>
      <c r="U82" s="399">
        <v>305.29581456518338</v>
      </c>
      <c r="V82" s="399">
        <v>0.31429600000000002</v>
      </c>
      <c r="W82" s="399">
        <v>0.37351051879503738</v>
      </c>
      <c r="X82" s="399">
        <v>8.7363602903029349</v>
      </c>
      <c r="Y82" s="34">
        <v>314.71998137428136</v>
      </c>
    </row>
    <row r="83" spans="1:25" ht="15.75" thickTop="1" x14ac:dyDescent="0.25">
      <c r="A83" s="162" t="s">
        <v>11</v>
      </c>
      <c r="B83" s="163">
        <f t="shared" ref="B83:J83" si="22">SUM(B71:B82)</f>
        <v>3765.1154380931416</v>
      </c>
      <c r="C83" s="164">
        <f t="shared" si="22"/>
        <v>3.8200690000000002</v>
      </c>
      <c r="D83" s="165">
        <f t="shared" si="22"/>
        <v>3768.9355070931415</v>
      </c>
      <c r="E83" s="164">
        <f t="shared" si="22"/>
        <v>8.5992085242977829</v>
      </c>
      <c r="F83" s="164">
        <f t="shared" si="22"/>
        <v>123.05691048363524</v>
      </c>
      <c r="G83" s="166">
        <f t="shared" si="22"/>
        <v>131.656119007933</v>
      </c>
      <c r="H83" s="163">
        <f t="shared" si="22"/>
        <v>3773.7146466174395</v>
      </c>
      <c r="I83" s="167">
        <f t="shared" si="22"/>
        <v>126.87697948363524</v>
      </c>
      <c r="J83" s="392">
        <f t="shared" si="22"/>
        <v>3900.5916261010752</v>
      </c>
      <c r="T83" s="20" t="s">
        <v>84</v>
      </c>
      <c r="U83" s="399">
        <v>3765.1154380931416</v>
      </c>
      <c r="V83" s="399">
        <v>3.8200690000000002</v>
      </c>
      <c r="W83" s="399">
        <v>8.5992085242977865</v>
      </c>
      <c r="X83" s="399">
        <v>123.05691048363524</v>
      </c>
      <c r="Y83" s="34">
        <v>3900.5916261010748</v>
      </c>
    </row>
    <row r="84" spans="1:25" ht="13.5" thickBot="1" x14ac:dyDescent="0.25">
      <c r="A84" s="142"/>
      <c r="B84" s="168">
        <f>+B83/$D$83</f>
        <v>0.99898643290849354</v>
      </c>
      <c r="C84" s="144">
        <f>+C83/$D$83</f>
        <v>1.0135670915065076E-3</v>
      </c>
      <c r="D84" s="145"/>
      <c r="E84" s="144">
        <f>+E83/$G$83</f>
        <v>6.5315676848864385E-2</v>
      </c>
      <c r="F84" s="144">
        <f>+F83/$G$83</f>
        <v>0.93468432315113581</v>
      </c>
      <c r="G84" s="146"/>
      <c r="H84" s="169">
        <f>+H83/$J$83</f>
        <v>0.96747237556615007</v>
      </c>
      <c r="I84" s="148">
        <f>+I83/$J$83</f>
        <v>3.2527624433849794E-2</v>
      </c>
      <c r="J84" s="388"/>
    </row>
    <row r="85" spans="1:25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</row>
    <row r="86" spans="1:25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</row>
    <row r="87" spans="1:25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25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25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25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25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</row>
    <row r="92" spans="1:25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N92" s="278" t="s">
        <v>2</v>
      </c>
      <c r="O92" s="278" t="s">
        <v>12</v>
      </c>
    </row>
    <row r="93" spans="1:25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N93" s="22">
        <v>3773.7146466174395</v>
      </c>
      <c r="O93" s="22">
        <v>126.87697948363524</v>
      </c>
      <c r="P93" s="22">
        <v>3900.5916261010748</v>
      </c>
    </row>
    <row r="94" spans="1:25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N94" s="23">
        <v>0.96747237556615018</v>
      </c>
      <c r="O94" s="23">
        <v>3.2527624433849801E-2</v>
      </c>
    </row>
    <row r="95" spans="1:25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</row>
    <row r="96" spans="1:25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</row>
    <row r="97" spans="1:4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4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4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41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41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4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Q102" s="23">
        <v>0.84291250024056485</v>
      </c>
      <c r="R102" s="23">
        <v>0</v>
      </c>
      <c r="S102" s="23"/>
    </row>
    <row r="103" spans="1:41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Q103" s="23">
        <v>0.15708749975943526</v>
      </c>
      <c r="R103" s="23">
        <v>1</v>
      </c>
      <c r="S103" s="27"/>
    </row>
    <row r="104" spans="1:41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Q104" s="22"/>
    </row>
    <row r="105" spans="1:41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4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0"/>
    </row>
    <row r="107" spans="1:41" ht="15.75" x14ac:dyDescent="0.25">
      <c r="A107" s="69" t="s">
        <v>74</v>
      </c>
      <c r="B107" s="63"/>
      <c r="C107" s="63"/>
      <c r="D107" s="63"/>
      <c r="E107" s="63"/>
      <c r="F107" s="63"/>
      <c r="G107" s="63"/>
      <c r="H107" s="63"/>
      <c r="I107" s="63"/>
      <c r="J107" s="60"/>
      <c r="T107" s="398" t="s">
        <v>85</v>
      </c>
      <c r="U107" s="20" t="s">
        <v>88</v>
      </c>
    </row>
    <row r="108" spans="1:41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0"/>
      <c r="T108" s="398" t="s">
        <v>90</v>
      </c>
      <c r="U108" s="20" t="s">
        <v>83</v>
      </c>
      <c r="Y108" s="380"/>
    </row>
    <row r="109" spans="1:41" ht="13.5" thickBot="1" x14ac:dyDescent="0.25">
      <c r="A109" s="63"/>
      <c r="B109" s="60"/>
      <c r="C109" s="60"/>
      <c r="D109" s="60"/>
      <c r="E109" s="60"/>
      <c r="F109" s="60"/>
      <c r="G109" s="60"/>
      <c r="H109" s="60"/>
      <c r="I109" s="60"/>
      <c r="J109" s="60"/>
      <c r="Y109" s="380"/>
    </row>
    <row r="110" spans="1:41" s="16" customFormat="1" ht="21.75" customHeight="1" x14ac:dyDescent="0.2">
      <c r="A110" s="292" t="s">
        <v>13</v>
      </c>
      <c r="B110" s="312" t="s">
        <v>63</v>
      </c>
      <c r="C110" s="313"/>
      <c r="D110" s="313"/>
      <c r="E110" s="313"/>
      <c r="F110" s="313"/>
      <c r="G110" s="313"/>
      <c r="H110" s="313"/>
      <c r="I110" s="313"/>
      <c r="J110" s="314"/>
      <c r="K110" s="28"/>
      <c r="L110" s="28"/>
      <c r="M110" s="28"/>
      <c r="N110" s="28"/>
      <c r="O110" s="28"/>
      <c r="P110" s="28"/>
      <c r="Q110" s="28"/>
      <c r="R110" s="28"/>
      <c r="S110" s="28"/>
      <c r="T110" s="20"/>
      <c r="U110" s="398" t="s">
        <v>34</v>
      </c>
      <c r="V110" s="398" t="s">
        <v>59</v>
      </c>
      <c r="W110" s="20"/>
      <c r="X110" s="20"/>
      <c r="Y110" s="20"/>
      <c r="Z110" s="20"/>
      <c r="AA110" s="20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</row>
    <row r="111" spans="1:41" s="16" customFormat="1" ht="33.75" customHeight="1" x14ac:dyDescent="0.2">
      <c r="A111" s="293"/>
      <c r="B111" s="230" t="s">
        <v>2</v>
      </c>
      <c r="C111" s="231"/>
      <c r="D111" s="232" t="s">
        <v>55</v>
      </c>
      <c r="E111" s="233" t="s">
        <v>12</v>
      </c>
      <c r="F111" s="234"/>
      <c r="G111" s="235" t="s">
        <v>54</v>
      </c>
      <c r="H111" s="236" t="s">
        <v>56</v>
      </c>
      <c r="I111" s="234"/>
      <c r="J111" s="393" t="s">
        <v>46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0"/>
      <c r="U111" s="20" t="s">
        <v>2</v>
      </c>
      <c r="V111" s="20"/>
      <c r="W111" s="20" t="s">
        <v>92</v>
      </c>
      <c r="X111" s="20" t="s">
        <v>3</v>
      </c>
      <c r="Y111" s="20"/>
      <c r="Z111" s="20" t="s">
        <v>93</v>
      </c>
      <c r="AA111" s="20" t="s">
        <v>86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</row>
    <row r="112" spans="1:41" s="16" customFormat="1" ht="18.75" customHeight="1" x14ac:dyDescent="0.2">
      <c r="A112" s="294"/>
      <c r="B112" s="221" t="s">
        <v>8</v>
      </c>
      <c r="C112" s="229" t="s">
        <v>9</v>
      </c>
      <c r="D112" s="237"/>
      <c r="E112" s="238" t="s">
        <v>8</v>
      </c>
      <c r="F112" s="239" t="s">
        <v>9</v>
      </c>
      <c r="G112" s="240"/>
      <c r="H112" s="221" t="s">
        <v>8</v>
      </c>
      <c r="I112" s="222" t="s">
        <v>9</v>
      </c>
      <c r="J112" s="320"/>
      <c r="K112" s="28"/>
      <c r="L112" s="28"/>
      <c r="M112" s="28"/>
      <c r="N112" s="28"/>
      <c r="O112" s="28"/>
      <c r="P112" s="28"/>
      <c r="Q112" s="28"/>
      <c r="R112" s="28"/>
      <c r="S112" s="28"/>
      <c r="T112" s="398" t="s">
        <v>94</v>
      </c>
      <c r="U112" s="20" t="s">
        <v>109</v>
      </c>
      <c r="V112" s="20" t="s">
        <v>110</v>
      </c>
      <c r="W112" s="20"/>
      <c r="X112" s="20" t="s">
        <v>109</v>
      </c>
      <c r="Y112" s="20" t="s">
        <v>110</v>
      </c>
      <c r="Z112" s="20"/>
      <c r="AA112" s="20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</row>
    <row r="113" spans="1:41" s="16" customFormat="1" x14ac:dyDescent="0.2">
      <c r="A113" s="170" t="s">
        <v>19</v>
      </c>
      <c r="B113" s="75">
        <f>+U113</f>
        <v>44.112780086937782</v>
      </c>
      <c r="C113" s="171">
        <f t="shared" ref="C113:C124" si="23">+V113</f>
        <v>140.7025169108075</v>
      </c>
      <c r="D113" s="172">
        <f>SUM(B113:C113)</f>
        <v>184.81529699774529</v>
      </c>
      <c r="E113" s="83">
        <f>+X113</f>
        <v>0.92456130369389622</v>
      </c>
      <c r="F113" s="83">
        <f t="shared" ref="F113:F124" si="24">+Y113</f>
        <v>3.077762062204382</v>
      </c>
      <c r="G113" s="173">
        <f>SUM(E113:F113)</f>
        <v>4.0023233658982784</v>
      </c>
      <c r="H113" s="174">
        <f>+B113+E113</f>
        <v>45.037341390631681</v>
      </c>
      <c r="I113" s="174">
        <f>+F113+C113</f>
        <v>143.78027897301189</v>
      </c>
      <c r="J113" s="394">
        <f>SUM(H113:I113)</f>
        <v>188.81762036364358</v>
      </c>
      <c r="K113" s="28"/>
      <c r="L113" s="28"/>
      <c r="M113" s="28"/>
      <c r="N113" s="28"/>
      <c r="O113" s="28"/>
      <c r="P113" s="28"/>
      <c r="Q113" s="28"/>
      <c r="R113" s="28"/>
      <c r="S113" s="28"/>
      <c r="T113" s="20" t="s">
        <v>95</v>
      </c>
      <c r="U113" s="399">
        <v>44.112780086937782</v>
      </c>
      <c r="V113" s="399">
        <v>140.7025169108075</v>
      </c>
      <c r="W113" s="34">
        <v>184.81529699774529</v>
      </c>
      <c r="X113" s="399">
        <v>0.92456130369389622</v>
      </c>
      <c r="Y113" s="399">
        <v>3.077762062204382</v>
      </c>
      <c r="Z113" s="34">
        <v>4.0023233658982784</v>
      </c>
      <c r="AA113" s="34">
        <v>188.81762036364358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</row>
    <row r="114" spans="1:41" s="16" customFormat="1" x14ac:dyDescent="0.2">
      <c r="A114" s="170" t="s">
        <v>20</v>
      </c>
      <c r="B114" s="83">
        <f t="shared" ref="B114:B124" si="25">+U114</f>
        <v>37.750255246142103</v>
      </c>
      <c r="C114" s="175">
        <f t="shared" si="23"/>
        <v>65.442244189919052</v>
      </c>
      <c r="D114" s="176">
        <f t="shared" ref="D114:D124" si="26">SUM(B114:C114)</f>
        <v>103.19249943606115</v>
      </c>
      <c r="E114" s="83">
        <f t="shared" ref="E114:E124" si="27">+X114</f>
        <v>1.1986751444895953</v>
      </c>
      <c r="F114" s="83">
        <f t="shared" si="24"/>
        <v>2.7388157830928717</v>
      </c>
      <c r="G114" s="177">
        <f t="shared" ref="G114:G124" si="28">SUM(E114:F114)</f>
        <v>3.9374909275824672</v>
      </c>
      <c r="H114" s="178">
        <f t="shared" ref="H114:H124" si="29">+B114+E114</f>
        <v>38.948930390631702</v>
      </c>
      <c r="I114" s="178">
        <f t="shared" ref="I114:I124" si="30">+F114+C114</f>
        <v>68.181059973011926</v>
      </c>
      <c r="J114" s="395">
        <f t="shared" ref="J114:J124" si="31">SUM(H114:I114)</f>
        <v>107.12999036364363</v>
      </c>
      <c r="K114" s="28"/>
      <c r="L114" s="28"/>
      <c r="M114" s="28"/>
      <c r="N114" s="28"/>
      <c r="O114" s="28"/>
      <c r="P114" s="28"/>
      <c r="Q114" s="28"/>
      <c r="R114" s="28"/>
      <c r="S114" s="28"/>
      <c r="T114" s="20" t="s">
        <v>96</v>
      </c>
      <c r="U114" s="399">
        <v>37.750255246142103</v>
      </c>
      <c r="V114" s="399">
        <v>65.442244189919052</v>
      </c>
      <c r="W114" s="34">
        <v>103.19249943606115</v>
      </c>
      <c r="X114" s="399">
        <v>1.1986751444895953</v>
      </c>
      <c r="Y114" s="399">
        <v>2.7388157830928717</v>
      </c>
      <c r="Z114" s="34">
        <v>3.9374909275824672</v>
      </c>
      <c r="AA114" s="34">
        <v>107.12999036364363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</row>
    <row r="115" spans="1:41" s="16" customFormat="1" x14ac:dyDescent="0.2">
      <c r="A115" s="170" t="s">
        <v>21</v>
      </c>
      <c r="B115" s="83">
        <f t="shared" si="25"/>
        <v>44.888115144404068</v>
      </c>
      <c r="C115" s="175">
        <f t="shared" si="23"/>
        <v>170.95937080286603</v>
      </c>
      <c r="D115" s="176">
        <f t="shared" si="26"/>
        <v>215.84748594727012</v>
      </c>
      <c r="E115" s="83">
        <f t="shared" si="27"/>
        <v>1.0150572462276182</v>
      </c>
      <c r="F115" s="83">
        <f t="shared" si="24"/>
        <v>3.6772971701458403</v>
      </c>
      <c r="G115" s="177">
        <f t="shared" si="28"/>
        <v>4.6923544163734583</v>
      </c>
      <c r="H115" s="178">
        <f t="shared" si="29"/>
        <v>45.903172390631688</v>
      </c>
      <c r="I115" s="178">
        <f t="shared" si="30"/>
        <v>174.63666797301187</v>
      </c>
      <c r="J115" s="395">
        <f t="shared" si="31"/>
        <v>220.53984036364355</v>
      </c>
      <c r="K115" s="28"/>
      <c r="L115" s="28"/>
      <c r="M115" s="28"/>
      <c r="N115" s="28"/>
      <c r="O115" s="29" t="s">
        <v>12</v>
      </c>
      <c r="P115" s="29" t="s">
        <v>2</v>
      </c>
      <c r="Q115" s="28"/>
      <c r="R115" s="28"/>
      <c r="S115" s="28"/>
      <c r="T115" s="20" t="s">
        <v>97</v>
      </c>
      <c r="U115" s="399">
        <v>44.888115144404068</v>
      </c>
      <c r="V115" s="399">
        <v>170.95937080286603</v>
      </c>
      <c r="W115" s="34">
        <v>215.84748594727012</v>
      </c>
      <c r="X115" s="399">
        <v>1.0150572462276182</v>
      </c>
      <c r="Y115" s="399">
        <v>3.6772971701458403</v>
      </c>
      <c r="Z115" s="34">
        <v>4.6923544163734583</v>
      </c>
      <c r="AA115" s="34">
        <v>220.53984036364358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</row>
    <row r="116" spans="1:41" s="16" customFormat="1" x14ac:dyDescent="0.2">
      <c r="A116" s="170" t="s">
        <v>22</v>
      </c>
      <c r="B116" s="83">
        <f t="shared" si="25"/>
        <v>40.990402697126484</v>
      </c>
      <c r="C116" s="175">
        <f t="shared" si="23"/>
        <v>83.27148251858226</v>
      </c>
      <c r="D116" s="176">
        <f t="shared" si="26"/>
        <v>124.26188521570874</v>
      </c>
      <c r="E116" s="83">
        <f t="shared" si="27"/>
        <v>0.92606769350520701</v>
      </c>
      <c r="F116" s="83">
        <f t="shared" si="24"/>
        <v>2.9046114544296375</v>
      </c>
      <c r="G116" s="177">
        <f t="shared" si="28"/>
        <v>3.8306791479348448</v>
      </c>
      <c r="H116" s="178">
        <f t="shared" si="29"/>
        <v>41.916470390631694</v>
      </c>
      <c r="I116" s="178">
        <f t="shared" si="30"/>
        <v>86.176093973011902</v>
      </c>
      <c r="J116" s="395">
        <f t="shared" si="31"/>
        <v>128.09256436364359</v>
      </c>
      <c r="K116" s="28"/>
      <c r="L116" s="28"/>
      <c r="M116" s="28"/>
      <c r="N116" s="28" t="s">
        <v>8</v>
      </c>
      <c r="O116" s="30">
        <v>12.625087551679039</v>
      </c>
      <c r="P116" s="30">
        <v>534.94626313590118</v>
      </c>
      <c r="Q116" s="31">
        <v>0.24219126070920927</v>
      </c>
      <c r="R116" s="31">
        <v>0.26660110042205482</v>
      </c>
      <c r="S116" s="28"/>
      <c r="T116" s="20" t="s">
        <v>98</v>
      </c>
      <c r="U116" s="399">
        <v>40.990402697126484</v>
      </c>
      <c r="V116" s="399">
        <v>83.27148251858226</v>
      </c>
      <c r="W116" s="34">
        <v>124.26188521570874</v>
      </c>
      <c r="X116" s="399">
        <v>0.92606769350520701</v>
      </c>
      <c r="Y116" s="399">
        <v>2.9046114544296375</v>
      </c>
      <c r="Z116" s="34">
        <v>3.8306791479348448</v>
      </c>
      <c r="AA116" s="34">
        <v>128.09256436364359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</row>
    <row r="117" spans="1:41" s="16" customFormat="1" x14ac:dyDescent="0.2">
      <c r="A117" s="170" t="s">
        <v>23</v>
      </c>
      <c r="B117" s="83">
        <f t="shared" si="25"/>
        <v>45.589707762849912</v>
      </c>
      <c r="C117" s="175">
        <f t="shared" si="23"/>
        <v>126.99511659229678</v>
      </c>
      <c r="D117" s="176">
        <f t="shared" si="26"/>
        <v>172.58482435514668</v>
      </c>
      <c r="E117" s="83">
        <f t="shared" si="27"/>
        <v>1.0174266277817752</v>
      </c>
      <c r="F117" s="83">
        <f t="shared" si="24"/>
        <v>3.4810543807150811</v>
      </c>
      <c r="G117" s="177">
        <f t="shared" si="28"/>
        <v>4.4984810084968565</v>
      </c>
      <c r="H117" s="178">
        <f t="shared" si="29"/>
        <v>46.607134390631686</v>
      </c>
      <c r="I117" s="178">
        <f t="shared" si="30"/>
        <v>130.47617097301188</v>
      </c>
      <c r="J117" s="395">
        <f t="shared" si="31"/>
        <v>177.08330536364355</v>
      </c>
      <c r="K117" s="28"/>
      <c r="L117" s="28"/>
      <c r="M117" s="28"/>
      <c r="N117" s="28" t="s">
        <v>9</v>
      </c>
      <c r="O117" s="30">
        <v>39.503496752762686</v>
      </c>
      <c r="P117" s="30">
        <v>1471.5955789233799</v>
      </c>
      <c r="Q117" s="31">
        <v>0.75780873929079073</v>
      </c>
      <c r="R117" s="31">
        <v>0.73339889957794524</v>
      </c>
      <c r="S117" s="28"/>
      <c r="T117" s="20" t="s">
        <v>99</v>
      </c>
      <c r="U117" s="399">
        <v>45.589707762849912</v>
      </c>
      <c r="V117" s="399">
        <v>126.99511659229678</v>
      </c>
      <c r="W117" s="34">
        <v>172.58482435514668</v>
      </c>
      <c r="X117" s="399">
        <v>1.0174266277817752</v>
      </c>
      <c r="Y117" s="399">
        <v>3.4810543807150811</v>
      </c>
      <c r="Z117" s="34">
        <v>4.4984810084968565</v>
      </c>
      <c r="AA117" s="34">
        <v>177.08330536364355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</row>
    <row r="118" spans="1:41" s="16" customFormat="1" x14ac:dyDescent="0.2">
      <c r="A118" s="170" t="s">
        <v>24</v>
      </c>
      <c r="B118" s="83">
        <f t="shared" si="25"/>
        <v>43.522570393197718</v>
      </c>
      <c r="C118" s="175">
        <f t="shared" si="23"/>
        <v>104.3621427384896</v>
      </c>
      <c r="D118" s="176">
        <f t="shared" si="26"/>
        <v>147.88471313168731</v>
      </c>
      <c r="E118" s="83">
        <f t="shared" si="27"/>
        <v>1.1089929974339723</v>
      </c>
      <c r="F118" s="83">
        <f t="shared" si="24"/>
        <v>2.6507842345223209</v>
      </c>
      <c r="G118" s="177">
        <f t="shared" si="28"/>
        <v>3.759777231956293</v>
      </c>
      <c r="H118" s="178">
        <f t="shared" si="29"/>
        <v>44.63156339063169</v>
      </c>
      <c r="I118" s="178">
        <f t="shared" si="30"/>
        <v>107.01292697301191</v>
      </c>
      <c r="J118" s="395">
        <f t="shared" si="31"/>
        <v>151.6444903636436</v>
      </c>
      <c r="K118" s="28"/>
      <c r="L118" s="28"/>
      <c r="M118" s="28"/>
      <c r="N118" s="28"/>
      <c r="O118" s="30">
        <v>52.128584304441723</v>
      </c>
      <c r="P118" s="30">
        <v>2006.541842059281</v>
      </c>
      <c r="Q118" s="30">
        <v>2058.6704263637225</v>
      </c>
      <c r="R118" s="28"/>
      <c r="S118" s="28"/>
      <c r="T118" s="20" t="s">
        <v>100</v>
      </c>
      <c r="U118" s="399">
        <v>43.522570393197718</v>
      </c>
      <c r="V118" s="399">
        <v>104.3621427384896</v>
      </c>
      <c r="W118" s="34">
        <v>147.88471313168731</v>
      </c>
      <c r="X118" s="399">
        <v>1.1089929974339723</v>
      </c>
      <c r="Y118" s="399">
        <v>2.6507842345223209</v>
      </c>
      <c r="Z118" s="34">
        <v>3.759777231956293</v>
      </c>
      <c r="AA118" s="34">
        <v>151.6444903636436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</row>
    <row r="119" spans="1:41" s="16" customFormat="1" x14ac:dyDescent="0.2">
      <c r="A119" s="170" t="s">
        <v>25</v>
      </c>
      <c r="B119" s="83">
        <f t="shared" si="25"/>
        <v>43.924473803084084</v>
      </c>
      <c r="C119" s="175">
        <f t="shared" si="23"/>
        <v>135.96894795303547</v>
      </c>
      <c r="D119" s="176">
        <f t="shared" si="26"/>
        <v>179.89342175611955</v>
      </c>
      <c r="E119" s="83">
        <f t="shared" si="27"/>
        <v>1.077396587547595</v>
      </c>
      <c r="F119" s="83">
        <f t="shared" si="24"/>
        <v>3.4922810199763599</v>
      </c>
      <c r="G119" s="177">
        <f t="shared" si="28"/>
        <v>4.5696776075239551</v>
      </c>
      <c r="H119" s="178">
        <f t="shared" si="29"/>
        <v>45.00187039063168</v>
      </c>
      <c r="I119" s="178">
        <f t="shared" si="30"/>
        <v>139.46122897301183</v>
      </c>
      <c r="J119" s="395">
        <f t="shared" si="31"/>
        <v>184.46309936364349</v>
      </c>
      <c r="K119" s="28"/>
      <c r="L119" s="28"/>
      <c r="M119" s="28"/>
      <c r="N119" s="28"/>
      <c r="O119" s="31">
        <v>2.5321481105898849E-2</v>
      </c>
      <c r="P119" s="31">
        <v>0.97467851889410118</v>
      </c>
      <c r="Q119" s="28"/>
      <c r="R119" s="28"/>
      <c r="S119" s="28"/>
      <c r="T119" s="20" t="s">
        <v>101</v>
      </c>
      <c r="U119" s="399">
        <v>43.924473803084084</v>
      </c>
      <c r="V119" s="399">
        <v>135.96894795303547</v>
      </c>
      <c r="W119" s="34">
        <v>179.89342175611955</v>
      </c>
      <c r="X119" s="399">
        <v>1.077396587547595</v>
      </c>
      <c r="Y119" s="399">
        <v>3.4922810199763599</v>
      </c>
      <c r="Z119" s="34">
        <v>4.5696776075239551</v>
      </c>
      <c r="AA119" s="34">
        <v>184.46309936364349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</row>
    <row r="120" spans="1:41" s="16" customFormat="1" x14ac:dyDescent="0.2">
      <c r="A120" s="170" t="s">
        <v>26</v>
      </c>
      <c r="B120" s="83">
        <f t="shared" si="25"/>
        <v>45.096745988649609</v>
      </c>
      <c r="C120" s="175">
        <f t="shared" si="23"/>
        <v>118.24205687688529</v>
      </c>
      <c r="D120" s="176">
        <f t="shared" si="26"/>
        <v>163.33880286553489</v>
      </c>
      <c r="E120" s="83">
        <f t="shared" si="27"/>
        <v>1.1020484019820767</v>
      </c>
      <c r="F120" s="83">
        <f t="shared" si="24"/>
        <v>3.1720880961265983</v>
      </c>
      <c r="G120" s="177">
        <f t="shared" si="28"/>
        <v>4.2741364981086747</v>
      </c>
      <c r="H120" s="178">
        <f t="shared" si="29"/>
        <v>46.198794390631683</v>
      </c>
      <c r="I120" s="178">
        <f t="shared" si="30"/>
        <v>121.41414497301189</v>
      </c>
      <c r="J120" s="395">
        <f t="shared" si="31"/>
        <v>167.61293936364356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20" t="s">
        <v>102</v>
      </c>
      <c r="U120" s="399">
        <v>45.096745988649609</v>
      </c>
      <c r="V120" s="399">
        <v>118.24205687688529</v>
      </c>
      <c r="W120" s="34">
        <v>163.33880286553489</v>
      </c>
      <c r="X120" s="399">
        <v>1.1020484019820767</v>
      </c>
      <c r="Y120" s="399">
        <v>3.1720880961265983</v>
      </c>
      <c r="Z120" s="34">
        <v>4.2741364981086747</v>
      </c>
      <c r="AA120" s="34">
        <v>167.61293936364356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</row>
    <row r="121" spans="1:41" s="16" customFormat="1" x14ac:dyDescent="0.2">
      <c r="A121" s="170" t="s">
        <v>27</v>
      </c>
      <c r="B121" s="83">
        <f t="shared" si="25"/>
        <v>41.377639928647291</v>
      </c>
      <c r="C121" s="175">
        <f t="shared" si="23"/>
        <v>92.553181946493126</v>
      </c>
      <c r="D121" s="176">
        <f t="shared" si="26"/>
        <v>133.93082187514042</v>
      </c>
      <c r="E121" s="83">
        <f t="shared" si="27"/>
        <v>1.2090014619843894</v>
      </c>
      <c r="F121" s="83">
        <f t="shared" si="24"/>
        <v>3.3260440265187845</v>
      </c>
      <c r="G121" s="177">
        <f t="shared" si="28"/>
        <v>4.5350454885031741</v>
      </c>
      <c r="H121" s="178">
        <f t="shared" si="29"/>
        <v>42.586641390631684</v>
      </c>
      <c r="I121" s="178">
        <f t="shared" si="30"/>
        <v>95.879225973011913</v>
      </c>
      <c r="J121" s="395">
        <f t="shared" si="31"/>
        <v>138.46586736364361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0" t="s">
        <v>103</v>
      </c>
      <c r="U121" s="399">
        <v>41.377639928647291</v>
      </c>
      <c r="V121" s="399">
        <v>92.553181946493126</v>
      </c>
      <c r="W121" s="34">
        <v>133.93082187514042</v>
      </c>
      <c r="X121" s="399">
        <v>1.2090014619843894</v>
      </c>
      <c r="Y121" s="399">
        <v>3.3260440265187845</v>
      </c>
      <c r="Z121" s="34">
        <v>4.5350454885031741</v>
      </c>
      <c r="AA121" s="34">
        <v>138.46586736364361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</row>
    <row r="122" spans="1:41" s="16" customFormat="1" x14ac:dyDescent="0.2">
      <c r="A122" s="170" t="s">
        <v>28</v>
      </c>
      <c r="B122" s="83">
        <f t="shared" si="25"/>
        <v>46.031321333009231</v>
      </c>
      <c r="C122" s="175">
        <f t="shared" si="23"/>
        <v>143.78530158608612</v>
      </c>
      <c r="D122" s="176">
        <f t="shared" si="26"/>
        <v>189.81662291909535</v>
      </c>
      <c r="E122" s="83">
        <f t="shared" si="27"/>
        <v>1.0315830576224529</v>
      </c>
      <c r="F122" s="83">
        <f t="shared" si="24"/>
        <v>3.8154993869257705</v>
      </c>
      <c r="G122" s="177">
        <f t="shared" si="28"/>
        <v>4.8470824445482235</v>
      </c>
      <c r="H122" s="178">
        <f t="shared" si="29"/>
        <v>47.062904390631687</v>
      </c>
      <c r="I122" s="178">
        <f t="shared" si="30"/>
        <v>147.6008009730119</v>
      </c>
      <c r="J122" s="395">
        <f t="shared" si="31"/>
        <v>194.6637053636436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0" t="s">
        <v>104</v>
      </c>
      <c r="U122" s="399">
        <v>46.031321333009231</v>
      </c>
      <c r="V122" s="399">
        <v>143.78530158608612</v>
      </c>
      <c r="W122" s="34">
        <v>189.81662291909535</v>
      </c>
      <c r="X122" s="399">
        <v>1.0315830576224529</v>
      </c>
      <c r="Y122" s="399">
        <v>3.8154993869257705</v>
      </c>
      <c r="Z122" s="34">
        <v>4.8470824445482235</v>
      </c>
      <c r="AA122" s="34">
        <v>194.66370536364357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</row>
    <row r="123" spans="1:41" s="16" customFormat="1" x14ac:dyDescent="0.2">
      <c r="A123" s="170" t="s">
        <v>29</v>
      </c>
      <c r="B123" s="83">
        <f t="shared" si="25"/>
        <v>49.508572761030159</v>
      </c>
      <c r="C123" s="175">
        <f t="shared" si="23"/>
        <v>125.54838006034383</v>
      </c>
      <c r="D123" s="176">
        <f t="shared" si="26"/>
        <v>175.05695282137398</v>
      </c>
      <c r="E123" s="83">
        <f t="shared" si="27"/>
        <v>1.0243636296015177</v>
      </c>
      <c r="F123" s="83">
        <f t="shared" si="24"/>
        <v>3.5090549126680863</v>
      </c>
      <c r="G123" s="177">
        <f t="shared" si="28"/>
        <v>4.5334185422696045</v>
      </c>
      <c r="H123" s="178">
        <f t="shared" si="29"/>
        <v>50.532936390631676</v>
      </c>
      <c r="I123" s="178">
        <f t="shared" si="30"/>
        <v>129.05743497301191</v>
      </c>
      <c r="J123" s="395">
        <f t="shared" si="31"/>
        <v>179.59037136364358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0" t="s">
        <v>105</v>
      </c>
      <c r="U123" s="399">
        <v>49.508572761030159</v>
      </c>
      <c r="V123" s="399">
        <v>125.54838006034383</v>
      </c>
      <c r="W123" s="34">
        <v>175.05695282137398</v>
      </c>
      <c r="X123" s="399">
        <v>1.0243636296015177</v>
      </c>
      <c r="Y123" s="399">
        <v>3.5090549126680863</v>
      </c>
      <c r="Z123" s="34">
        <v>4.5334185422696045</v>
      </c>
      <c r="AA123" s="34">
        <v>179.59037136364358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</row>
    <row r="124" spans="1:41" s="16" customFormat="1" ht="13.5" thickBot="1" x14ac:dyDescent="0.25">
      <c r="A124" s="170" t="s">
        <v>30</v>
      </c>
      <c r="B124" s="83">
        <f t="shared" si="25"/>
        <v>52.15367799082275</v>
      </c>
      <c r="C124" s="175">
        <f t="shared" si="23"/>
        <v>163.76483674757495</v>
      </c>
      <c r="D124" s="176">
        <f t="shared" si="26"/>
        <v>215.9185147383977</v>
      </c>
      <c r="E124" s="83">
        <f t="shared" si="27"/>
        <v>0.98991339980894222</v>
      </c>
      <c r="F124" s="83">
        <f t="shared" si="24"/>
        <v>3.6582042254369624</v>
      </c>
      <c r="G124" s="177">
        <f t="shared" si="28"/>
        <v>4.6481176252459049</v>
      </c>
      <c r="H124" s="178">
        <f t="shared" si="29"/>
        <v>53.143591390631691</v>
      </c>
      <c r="I124" s="178">
        <f t="shared" si="30"/>
        <v>167.42304097301192</v>
      </c>
      <c r="J124" s="395">
        <f t="shared" si="31"/>
        <v>220.56663236364361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0" t="s">
        <v>106</v>
      </c>
      <c r="U124" s="399">
        <v>52.15367799082275</v>
      </c>
      <c r="V124" s="399">
        <v>163.76483674757495</v>
      </c>
      <c r="W124" s="34">
        <v>215.9185147383977</v>
      </c>
      <c r="X124" s="399">
        <v>0.98991339980894222</v>
      </c>
      <c r="Y124" s="399">
        <v>3.6582042254369624</v>
      </c>
      <c r="Z124" s="34">
        <v>4.6481176252459049</v>
      </c>
      <c r="AA124" s="34">
        <v>220.56663236364363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</row>
    <row r="125" spans="1:41" s="16" customFormat="1" ht="15.75" thickTop="1" x14ac:dyDescent="0.2">
      <c r="A125" s="179" t="s">
        <v>11</v>
      </c>
      <c r="B125" s="90">
        <f>SUM(B113:B124)</f>
        <v>534.94626313590118</v>
      </c>
      <c r="C125" s="91">
        <f t="shared" ref="C125:J125" si="32">SUM(C113:C124)</f>
        <v>1471.5955789233799</v>
      </c>
      <c r="D125" s="180">
        <f t="shared" si="32"/>
        <v>2006.5418420592814</v>
      </c>
      <c r="E125" s="90">
        <f t="shared" si="32"/>
        <v>12.625087551679039</v>
      </c>
      <c r="F125" s="91">
        <f t="shared" si="32"/>
        <v>39.503496752762686</v>
      </c>
      <c r="G125" s="181">
        <f t="shared" si="32"/>
        <v>52.128584304441731</v>
      </c>
      <c r="H125" s="90">
        <f t="shared" si="32"/>
        <v>547.57135068758021</v>
      </c>
      <c r="I125" s="90">
        <f t="shared" si="32"/>
        <v>1511.0990756761425</v>
      </c>
      <c r="J125" s="396">
        <f t="shared" si="32"/>
        <v>2058.670426363723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0" t="s">
        <v>84</v>
      </c>
      <c r="U125" s="399">
        <v>534.94626313590118</v>
      </c>
      <c r="V125" s="399">
        <v>1471.5955789233799</v>
      </c>
      <c r="W125" s="34">
        <v>2006.541842059281</v>
      </c>
      <c r="X125" s="399">
        <v>12.625087551679039</v>
      </c>
      <c r="Y125" s="399">
        <v>39.503496752762686</v>
      </c>
      <c r="Z125" s="34">
        <v>52.128584304441723</v>
      </c>
      <c r="AA125" s="403">
        <v>2058.670426363723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</row>
    <row r="126" spans="1:41" s="16" customFormat="1" ht="13.5" thickBot="1" x14ac:dyDescent="0.25">
      <c r="A126" s="126"/>
      <c r="B126" s="107">
        <f>+B125/D125</f>
        <v>0.26660110042205476</v>
      </c>
      <c r="C126" s="182">
        <f>+C125/D125</f>
        <v>0.73339889957794513</v>
      </c>
      <c r="D126" s="124">
        <f>+D125/J125</f>
        <v>0.97467851889410118</v>
      </c>
      <c r="E126" s="183">
        <f>+E125/G125</f>
        <v>0.24219126070920921</v>
      </c>
      <c r="F126" s="182">
        <f>+F125/G125</f>
        <v>0.75780873929079062</v>
      </c>
      <c r="G126" s="184">
        <f>+G125/J125</f>
        <v>2.5321481105898845E-2</v>
      </c>
      <c r="H126" s="125">
        <f>+H125/J125</f>
        <v>0.26598300712696793</v>
      </c>
      <c r="I126" s="185">
        <f>+I125/J125</f>
        <v>0.73401699287303201</v>
      </c>
      <c r="J126" s="397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</row>
    <row r="127" spans="1:41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41" x14ac:dyDescent="0.2">
      <c r="A128" s="60"/>
      <c r="B128" s="60"/>
      <c r="C128" s="60"/>
      <c r="D128" s="60"/>
      <c r="E128" s="60"/>
      <c r="F128" s="60"/>
      <c r="G128" s="60"/>
      <c r="H128" s="60"/>
      <c r="I128" s="63"/>
      <c r="J128" s="63"/>
    </row>
    <row r="129" spans="1:10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2" x14ac:dyDescent="0.2">
      <c r="A145" s="60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2" x14ac:dyDescent="0.2">
      <c r="A146" s="60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2" x14ac:dyDescent="0.2">
      <c r="I147" s="305"/>
      <c r="J147" s="306"/>
      <c r="K147" s="306"/>
      <c r="L147" s="306"/>
    </row>
    <row r="148" spans="1:12" x14ac:dyDescent="0.2">
      <c r="I148" s="6"/>
      <c r="J148" s="6"/>
      <c r="K148" s="384"/>
      <c r="L148" s="304"/>
    </row>
    <row r="149" spans="1:12" x14ac:dyDescent="0.2">
      <c r="I149" s="2"/>
      <c r="J149" s="2"/>
      <c r="L149" s="304"/>
    </row>
    <row r="150" spans="1:12" x14ac:dyDescent="0.2">
      <c r="I150" s="3"/>
      <c r="J150" s="3"/>
      <c r="K150" s="22"/>
      <c r="L150" s="22"/>
    </row>
    <row r="151" spans="1:12" x14ac:dyDescent="0.2">
      <c r="I151" s="3"/>
      <c r="J151" s="3"/>
      <c r="K151" s="22"/>
      <c r="L151" s="22"/>
    </row>
    <row r="152" spans="1:12" x14ac:dyDescent="0.2">
      <c r="I152" s="3"/>
      <c r="J152" s="3"/>
      <c r="K152" s="22"/>
      <c r="L152" s="22"/>
    </row>
    <row r="153" spans="1:12" x14ac:dyDescent="0.2">
      <c r="I153" s="3"/>
      <c r="J153" s="3"/>
      <c r="K153" s="22"/>
      <c r="L153" s="22"/>
    </row>
    <row r="154" spans="1:12" x14ac:dyDescent="0.2">
      <c r="I154" s="3"/>
      <c r="J154" s="3"/>
      <c r="K154" s="22"/>
      <c r="L154" s="22"/>
    </row>
    <row r="155" spans="1:12" x14ac:dyDescent="0.2">
      <c r="I155" s="3"/>
      <c r="J155" s="3"/>
      <c r="K155" s="22"/>
      <c r="L155" s="22"/>
    </row>
    <row r="156" spans="1:12" x14ac:dyDescent="0.2">
      <c r="I156" s="3"/>
      <c r="J156" s="3"/>
      <c r="K156" s="22"/>
      <c r="L156" s="22"/>
    </row>
    <row r="157" spans="1:12" x14ac:dyDescent="0.2">
      <c r="I157" s="3"/>
      <c r="J157" s="3"/>
      <c r="K157" s="22"/>
      <c r="L157" s="22"/>
    </row>
    <row r="158" spans="1:12" x14ac:dyDescent="0.2">
      <c r="I158" s="3"/>
      <c r="J158" s="3"/>
      <c r="K158" s="22"/>
      <c r="L158" s="22"/>
    </row>
    <row r="159" spans="1:12" x14ac:dyDescent="0.2">
      <c r="I159" s="3"/>
      <c r="J159" s="3"/>
      <c r="K159" s="22"/>
      <c r="L159" s="22"/>
    </row>
    <row r="160" spans="1:12" x14ac:dyDescent="0.2">
      <c r="I160" s="3"/>
      <c r="J160" s="3"/>
      <c r="K160" s="22"/>
      <c r="L160" s="22"/>
    </row>
    <row r="161" spans="9:12" x14ac:dyDescent="0.2">
      <c r="I161" s="3"/>
      <c r="J161" s="3"/>
      <c r="K161" s="22"/>
      <c r="L161" s="22"/>
    </row>
    <row r="162" spans="9:12" x14ac:dyDescent="0.2">
      <c r="I162" s="3"/>
      <c r="J162" s="3"/>
      <c r="K162" s="22"/>
      <c r="L162" s="22"/>
    </row>
    <row r="163" spans="9:12" x14ac:dyDescent="0.2">
      <c r="I163" s="12"/>
      <c r="J163" s="12"/>
      <c r="K163" s="385"/>
    </row>
    <row r="164" spans="9:12" x14ac:dyDescent="0.2">
      <c r="I164" s="1"/>
      <c r="J164" s="1"/>
    </row>
  </sheetData>
  <mergeCells count="17">
    <mergeCell ref="L148:L149"/>
    <mergeCell ref="I147:L147"/>
    <mergeCell ref="B49:C49"/>
    <mergeCell ref="D48:D49"/>
    <mergeCell ref="A69:A70"/>
    <mergeCell ref="B110:J110"/>
    <mergeCell ref="J111:J112"/>
    <mergeCell ref="A7:A8"/>
    <mergeCell ref="A110:A112"/>
    <mergeCell ref="H7:I7"/>
    <mergeCell ref="J7:J8"/>
    <mergeCell ref="B7:D7"/>
    <mergeCell ref="E7:G7"/>
    <mergeCell ref="J69:J70"/>
    <mergeCell ref="B69:D69"/>
    <mergeCell ref="E69:G69"/>
    <mergeCell ref="H69:I69"/>
  </mergeCells>
  <phoneticPr fontId="0" type="noConversion"/>
  <printOptions horizontalCentered="1"/>
  <pageMargins left="0.77589285714285716" right="0.77142857142857146" top="0.76190476190476186" bottom="0.47244094488188981" header="0" footer="0"/>
  <pageSetup paperSize="9" scale="61" orientation="portrait" r:id="rId1"/>
  <headerFooter alignWithMargins="0"/>
  <rowBreaks count="1" manualBreakCount="1">
    <brk id="1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9"/>
  <sheetViews>
    <sheetView view="pageBreakPreview" zoomScale="90" zoomScaleNormal="90" zoomScaleSheetLayoutView="90" zoomScalePageLayoutView="80" workbookViewId="0">
      <selection activeCell="R24" sqref="R24"/>
    </sheetView>
  </sheetViews>
  <sheetFormatPr baseColWidth="10" defaultRowHeight="12.75" x14ac:dyDescent="0.2"/>
  <cols>
    <col min="1" max="2" width="12.140625" customWidth="1"/>
    <col min="3" max="3" width="15.7109375" customWidth="1"/>
    <col min="4" max="4" width="16" customWidth="1"/>
    <col min="5" max="5" width="14.85546875" customWidth="1"/>
    <col min="6" max="6" width="16.28515625" customWidth="1"/>
    <col min="7" max="7" width="18" customWidth="1"/>
    <col min="8" max="8" width="17.140625" customWidth="1"/>
    <col min="9" max="9" width="9.28515625" bestFit="1" customWidth="1"/>
    <col min="10" max="10" width="8.42578125" bestFit="1" customWidth="1"/>
    <col min="11" max="11" width="10" bestFit="1" customWidth="1"/>
    <col min="12" max="12" width="12.28515625" customWidth="1"/>
    <col min="13" max="13" width="1.42578125" style="60" customWidth="1"/>
    <col min="14" max="14" width="16.85546875" style="20" customWidth="1"/>
    <col min="15" max="40" width="11.42578125" style="20"/>
    <col min="41" max="43" width="11.42578125" style="21"/>
  </cols>
  <sheetData>
    <row r="1" spans="1:31" ht="18" x14ac:dyDescent="0.25">
      <c r="A1" s="68" t="s">
        <v>75</v>
      </c>
      <c r="B1" s="68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3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3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T3" s="398" t="s">
        <v>85</v>
      </c>
      <c r="U3" s="20" t="s">
        <v>87</v>
      </c>
      <c r="Y3" s="380"/>
    </row>
    <row r="4" spans="1:31" ht="15.75" x14ac:dyDescent="0.25">
      <c r="A4" s="69" t="s">
        <v>76</v>
      </c>
      <c r="B4" s="69"/>
      <c r="C4" s="60"/>
      <c r="D4" s="60"/>
      <c r="E4" s="60"/>
      <c r="F4" s="60"/>
      <c r="G4" s="60"/>
      <c r="H4" s="60"/>
      <c r="I4" s="60"/>
      <c r="J4" s="60"/>
      <c r="K4" s="60"/>
      <c r="L4" s="60"/>
      <c r="Y4" s="380"/>
    </row>
    <row r="5" spans="1:31" ht="13.5" thickBot="1" x14ac:dyDescent="0.25">
      <c r="A5" s="60"/>
      <c r="B5" s="60"/>
      <c r="C5" s="60"/>
      <c r="D5" s="60"/>
      <c r="E5" s="60"/>
      <c r="F5" s="63"/>
      <c r="G5" s="63"/>
      <c r="H5" s="63"/>
      <c r="I5" s="60"/>
      <c r="J5" s="60"/>
      <c r="K5" s="60"/>
      <c r="L5" s="60"/>
      <c r="U5" s="398" t="s">
        <v>90</v>
      </c>
      <c r="V5" s="398" t="s">
        <v>59</v>
      </c>
      <c r="W5" s="398" t="s">
        <v>82</v>
      </c>
    </row>
    <row r="6" spans="1:31" ht="18.75" customHeight="1" x14ac:dyDescent="0.2">
      <c r="A6" s="281" t="s">
        <v>13</v>
      </c>
      <c r="B6" s="241"/>
      <c r="C6" s="242" t="s">
        <v>67</v>
      </c>
      <c r="D6" s="242"/>
      <c r="E6" s="242"/>
      <c r="F6" s="242"/>
      <c r="G6" s="243"/>
      <c r="H6" s="244" t="s">
        <v>0</v>
      </c>
      <c r="I6" s="317" t="s">
        <v>41</v>
      </c>
      <c r="J6" s="318"/>
      <c r="K6" s="318"/>
      <c r="L6" s="319"/>
      <c r="M6" s="111"/>
      <c r="U6" s="20" t="s">
        <v>91</v>
      </c>
      <c r="AA6" s="20" t="s">
        <v>111</v>
      </c>
      <c r="AB6" s="20" t="s">
        <v>107</v>
      </c>
      <c r="AD6" s="20" t="s">
        <v>112</v>
      </c>
      <c r="AE6" s="20" t="s">
        <v>86</v>
      </c>
    </row>
    <row r="7" spans="1:31" ht="25.5" x14ac:dyDescent="0.2">
      <c r="A7" s="288"/>
      <c r="B7" s="327" t="s">
        <v>38</v>
      </c>
      <c r="C7" s="328"/>
      <c r="D7" s="329"/>
      <c r="E7" s="245" t="s">
        <v>39</v>
      </c>
      <c r="F7" s="246" t="s">
        <v>35</v>
      </c>
      <c r="G7" s="325" t="s">
        <v>40</v>
      </c>
      <c r="H7" s="247" t="s">
        <v>14</v>
      </c>
      <c r="I7" s="320"/>
      <c r="J7" s="321"/>
      <c r="K7" s="321"/>
      <c r="L7" s="322"/>
      <c r="M7" s="111"/>
      <c r="U7" s="20" t="s">
        <v>38</v>
      </c>
      <c r="X7" s="20" t="s">
        <v>39</v>
      </c>
      <c r="Y7" s="20" t="s">
        <v>35</v>
      </c>
      <c r="Z7" s="20" t="s">
        <v>113</v>
      </c>
      <c r="AB7" s="20" t="s">
        <v>108</v>
      </c>
      <c r="AC7" s="20" t="s">
        <v>114</v>
      </c>
    </row>
    <row r="8" spans="1:31" ht="17.25" customHeight="1" x14ac:dyDescent="0.2">
      <c r="A8" s="315"/>
      <c r="B8" s="248" t="s">
        <v>6</v>
      </c>
      <c r="C8" s="249" t="s">
        <v>5</v>
      </c>
      <c r="D8" s="248" t="s">
        <v>1</v>
      </c>
      <c r="E8" s="250"/>
      <c r="F8" s="251" t="s">
        <v>6</v>
      </c>
      <c r="G8" s="326"/>
      <c r="H8" s="252" t="s">
        <v>1</v>
      </c>
      <c r="I8" s="253" t="s">
        <v>1</v>
      </c>
      <c r="J8" s="254" t="s">
        <v>5</v>
      </c>
      <c r="K8" s="254" t="s">
        <v>6</v>
      </c>
      <c r="L8" s="255" t="s">
        <v>11</v>
      </c>
      <c r="M8" s="112"/>
      <c r="T8" s="398" t="s">
        <v>94</v>
      </c>
      <c r="U8" s="20" t="s">
        <v>6</v>
      </c>
      <c r="V8" s="20" t="s">
        <v>81</v>
      </c>
      <c r="W8" s="20" t="s">
        <v>80</v>
      </c>
      <c r="Y8" s="20" t="s">
        <v>6</v>
      </c>
      <c r="AB8" s="20" t="s">
        <v>80</v>
      </c>
    </row>
    <row r="9" spans="1:31" x14ac:dyDescent="0.2">
      <c r="A9" s="70" t="s">
        <v>19</v>
      </c>
      <c r="B9" s="71">
        <f>+U9</f>
        <v>10.788457000000001</v>
      </c>
      <c r="C9" s="72">
        <f t="shared" ref="C9:C20" si="0">+V9</f>
        <v>43.788077999999999</v>
      </c>
      <c r="D9" s="73">
        <f t="shared" ref="D9:D20" si="1">+W9</f>
        <v>1.9938659999999997</v>
      </c>
      <c r="E9" s="74">
        <f>+SUM(B9:D9)</f>
        <v>56.570400999999997</v>
      </c>
      <c r="F9" s="75">
        <f>+Y9</f>
        <v>222.88062369009737</v>
      </c>
      <c r="G9" s="76">
        <f t="shared" ref="G9:G20" si="2">+F9+D9+C9+B9</f>
        <v>279.45102469009737</v>
      </c>
      <c r="H9" s="77">
        <f>+AB9</f>
        <v>11.464847290302934</v>
      </c>
      <c r="I9" s="78">
        <f>+H9+D9</f>
        <v>13.458713290302935</v>
      </c>
      <c r="J9" s="79">
        <f>+C9</f>
        <v>43.788077999999999</v>
      </c>
      <c r="K9" s="79">
        <f>+F9+B9</f>
        <v>233.66908069009736</v>
      </c>
      <c r="L9" s="80">
        <f>SUM(I9:K9)</f>
        <v>290.91587198040031</v>
      </c>
      <c r="M9" s="81"/>
      <c r="T9" s="20" t="s">
        <v>95</v>
      </c>
      <c r="U9" s="399">
        <v>10.788457000000001</v>
      </c>
      <c r="V9" s="399">
        <v>43.788077999999999</v>
      </c>
      <c r="W9" s="399">
        <v>1.9938659999999997</v>
      </c>
      <c r="X9" s="399">
        <v>56.570400999999997</v>
      </c>
      <c r="Y9" s="399">
        <v>222.88062369009737</v>
      </c>
      <c r="Z9" s="399">
        <v>222.88062369009737</v>
      </c>
      <c r="AA9" s="399">
        <v>279.45102469009737</v>
      </c>
      <c r="AB9" s="399">
        <v>11.464847290302934</v>
      </c>
      <c r="AC9" s="399">
        <v>11.464847290302934</v>
      </c>
      <c r="AD9" s="399">
        <v>11.464847290302934</v>
      </c>
      <c r="AE9" s="34">
        <v>290.91587198040031</v>
      </c>
    </row>
    <row r="10" spans="1:31" x14ac:dyDescent="0.2">
      <c r="A10" s="42" t="s">
        <v>20</v>
      </c>
      <c r="B10" s="82">
        <f t="shared" ref="B10:B20" si="3">+U10</f>
        <v>9.5016820000000006</v>
      </c>
      <c r="C10" s="83">
        <f t="shared" si="0"/>
        <v>40.203085999999999</v>
      </c>
      <c r="D10" s="83">
        <f t="shared" si="1"/>
        <v>1.7834140000000001</v>
      </c>
      <c r="E10" s="74">
        <f t="shared" ref="E10:E20" si="4">+SUM(B10:D10)</f>
        <v>51.488182000000002</v>
      </c>
      <c r="F10" s="83">
        <f t="shared" ref="F10:F20" si="5">+Y10</f>
        <v>252.01224487983407</v>
      </c>
      <c r="G10" s="84">
        <f t="shared" si="2"/>
        <v>303.50042687983409</v>
      </c>
      <c r="H10" s="85">
        <f t="shared" ref="H10:H20" si="6">+AB10</f>
        <v>10.513090290302934</v>
      </c>
      <c r="I10" s="86">
        <f>+H10+D10</f>
        <v>12.296504290302934</v>
      </c>
      <c r="J10" s="87">
        <f>+C10</f>
        <v>40.203085999999999</v>
      </c>
      <c r="K10" s="87">
        <f>+F10+B10</f>
        <v>261.51392687983406</v>
      </c>
      <c r="L10" s="80">
        <f t="shared" ref="L10:L20" si="7">SUM(I10:K10)</f>
        <v>314.01351717013699</v>
      </c>
      <c r="M10" s="81"/>
      <c r="T10" s="20" t="s">
        <v>96</v>
      </c>
      <c r="U10" s="399">
        <v>9.5016820000000006</v>
      </c>
      <c r="V10" s="399">
        <v>40.203085999999999</v>
      </c>
      <c r="W10" s="399">
        <v>1.7834140000000001</v>
      </c>
      <c r="X10" s="399">
        <v>51.488182000000002</v>
      </c>
      <c r="Y10" s="399">
        <v>252.01224487983407</v>
      </c>
      <c r="Z10" s="399">
        <v>252.01224487983407</v>
      </c>
      <c r="AA10" s="399">
        <v>303.50042687983409</v>
      </c>
      <c r="AB10" s="399">
        <v>10.513090290302934</v>
      </c>
      <c r="AC10" s="399">
        <v>10.513090290302934</v>
      </c>
      <c r="AD10" s="399">
        <v>10.513090290302934</v>
      </c>
      <c r="AE10" s="34">
        <v>314.01351717013705</v>
      </c>
    </row>
    <row r="11" spans="1:31" x14ac:dyDescent="0.2">
      <c r="A11" s="42" t="s">
        <v>21</v>
      </c>
      <c r="B11" s="82">
        <f t="shared" si="3"/>
        <v>10.481907</v>
      </c>
      <c r="C11" s="83">
        <f t="shared" si="0"/>
        <v>41.700893999999998</v>
      </c>
      <c r="D11" s="83">
        <f t="shared" si="1"/>
        <v>2.0524559999999998</v>
      </c>
      <c r="E11" s="74">
        <f t="shared" si="4"/>
        <v>54.235256999999997</v>
      </c>
      <c r="F11" s="83">
        <f t="shared" si="5"/>
        <v>293.4314764750398</v>
      </c>
      <c r="G11" s="84">
        <f t="shared" si="2"/>
        <v>347.66673347503979</v>
      </c>
      <c r="H11" s="85">
        <f t="shared" si="6"/>
        <v>11.339522290302936</v>
      </c>
      <c r="I11" s="86">
        <f t="shared" ref="I11:I19" si="8">+H11+D11</f>
        <v>13.391978290302935</v>
      </c>
      <c r="J11" s="87">
        <f t="shared" ref="J11:J19" si="9">+C11</f>
        <v>41.700893999999998</v>
      </c>
      <c r="K11" s="87">
        <f t="shared" ref="K11:K19" si="10">+F11+B11</f>
        <v>303.91338347503978</v>
      </c>
      <c r="L11" s="80">
        <f t="shared" si="7"/>
        <v>359.0062557653427</v>
      </c>
      <c r="M11" s="81"/>
      <c r="T11" s="20" t="s">
        <v>97</v>
      </c>
      <c r="U11" s="399">
        <v>10.481907</v>
      </c>
      <c r="V11" s="399">
        <v>41.700893999999998</v>
      </c>
      <c r="W11" s="399">
        <v>2.0524559999999998</v>
      </c>
      <c r="X11" s="399">
        <v>54.235256999999997</v>
      </c>
      <c r="Y11" s="399">
        <v>293.4314764750398</v>
      </c>
      <c r="Z11" s="399">
        <v>293.4314764750398</v>
      </c>
      <c r="AA11" s="399">
        <v>347.66673347503979</v>
      </c>
      <c r="AB11" s="399">
        <v>11.339522290302936</v>
      </c>
      <c r="AC11" s="399">
        <v>11.339522290302936</v>
      </c>
      <c r="AD11" s="399">
        <v>11.339522290302936</v>
      </c>
      <c r="AE11" s="34">
        <v>359.0062557653427</v>
      </c>
    </row>
    <row r="12" spans="1:31" x14ac:dyDescent="0.2">
      <c r="A12" s="42" t="s">
        <v>22</v>
      </c>
      <c r="B12" s="82">
        <f t="shared" si="3"/>
        <v>9.5647550000000017</v>
      </c>
      <c r="C12" s="83">
        <f t="shared" si="0"/>
        <v>40.173472000000004</v>
      </c>
      <c r="D12" s="83">
        <f t="shared" si="1"/>
        <v>1.4326379999999999</v>
      </c>
      <c r="E12" s="74">
        <f t="shared" si="4"/>
        <v>51.170865000000006</v>
      </c>
      <c r="F12" s="83">
        <f t="shared" si="5"/>
        <v>224.33132136091768</v>
      </c>
      <c r="G12" s="84">
        <f t="shared" si="2"/>
        <v>275.50218636091768</v>
      </c>
      <c r="H12" s="85">
        <f t="shared" si="6"/>
        <v>11.636609290302935</v>
      </c>
      <c r="I12" s="86">
        <f t="shared" si="8"/>
        <v>13.069247290302936</v>
      </c>
      <c r="J12" s="87">
        <f t="shared" si="9"/>
        <v>40.173472000000004</v>
      </c>
      <c r="K12" s="87">
        <f t="shared" si="10"/>
        <v>233.89607636091768</v>
      </c>
      <c r="L12" s="80">
        <f t="shared" si="7"/>
        <v>287.13879565122062</v>
      </c>
      <c r="M12" s="81"/>
      <c r="T12" s="20" t="s">
        <v>98</v>
      </c>
      <c r="U12" s="399">
        <v>9.5647550000000017</v>
      </c>
      <c r="V12" s="399">
        <v>40.173472000000004</v>
      </c>
      <c r="W12" s="399">
        <v>1.4326379999999999</v>
      </c>
      <c r="X12" s="399">
        <v>51.170865000000006</v>
      </c>
      <c r="Y12" s="399">
        <v>224.33132136091768</v>
      </c>
      <c r="Z12" s="399">
        <v>224.33132136091768</v>
      </c>
      <c r="AA12" s="399">
        <v>275.50218636091768</v>
      </c>
      <c r="AB12" s="399">
        <v>11.636609290302935</v>
      </c>
      <c r="AC12" s="399">
        <v>11.636609290302935</v>
      </c>
      <c r="AD12" s="399">
        <v>11.636609290302935</v>
      </c>
      <c r="AE12" s="34">
        <v>287.13879565122062</v>
      </c>
    </row>
    <row r="13" spans="1:31" x14ac:dyDescent="0.2">
      <c r="A13" s="42" t="s">
        <v>23</v>
      </c>
      <c r="B13" s="82">
        <f t="shared" si="3"/>
        <v>9.8499870000000005</v>
      </c>
      <c r="C13" s="83">
        <f t="shared" si="0"/>
        <v>36.291516000000001</v>
      </c>
      <c r="D13" s="83">
        <f t="shared" si="1"/>
        <v>0.94947000000000004</v>
      </c>
      <c r="E13" s="74">
        <f t="shared" si="4"/>
        <v>47.090972999999998</v>
      </c>
      <c r="F13" s="83">
        <f t="shared" si="5"/>
        <v>296.46122589950721</v>
      </c>
      <c r="G13" s="84">
        <f t="shared" si="2"/>
        <v>343.55219889950723</v>
      </c>
      <c r="H13" s="85">
        <f t="shared" si="6"/>
        <v>11.768682290302936</v>
      </c>
      <c r="I13" s="86">
        <f t="shared" si="8"/>
        <v>12.718152290302935</v>
      </c>
      <c r="J13" s="87">
        <f t="shared" si="9"/>
        <v>36.291516000000001</v>
      </c>
      <c r="K13" s="87">
        <f t="shared" si="10"/>
        <v>306.31121289950721</v>
      </c>
      <c r="L13" s="80">
        <f t="shared" si="7"/>
        <v>355.32088118981017</v>
      </c>
      <c r="M13" s="81"/>
      <c r="T13" s="20" t="s">
        <v>99</v>
      </c>
      <c r="U13" s="399">
        <v>9.8499870000000005</v>
      </c>
      <c r="V13" s="399">
        <v>36.291516000000001</v>
      </c>
      <c r="W13" s="399">
        <v>0.94947000000000004</v>
      </c>
      <c r="X13" s="399">
        <v>47.090972999999998</v>
      </c>
      <c r="Y13" s="399">
        <v>296.46122589950721</v>
      </c>
      <c r="Z13" s="399">
        <v>296.46122589950721</v>
      </c>
      <c r="AA13" s="399">
        <v>343.55219889950723</v>
      </c>
      <c r="AB13" s="399">
        <v>11.768682290302936</v>
      </c>
      <c r="AC13" s="399">
        <v>11.768682290302936</v>
      </c>
      <c r="AD13" s="399">
        <v>11.768682290302936</v>
      </c>
      <c r="AE13" s="34">
        <v>355.32088118981017</v>
      </c>
    </row>
    <row r="14" spans="1:31" x14ac:dyDescent="0.2">
      <c r="A14" s="42" t="s">
        <v>24</v>
      </c>
      <c r="B14" s="82">
        <f t="shared" si="3"/>
        <v>9.3604450000000003</v>
      </c>
      <c r="C14" s="83">
        <f t="shared" si="0"/>
        <v>34.479872</v>
      </c>
      <c r="D14" s="83">
        <f t="shared" si="1"/>
        <v>0.87350400000000006</v>
      </c>
      <c r="E14" s="74">
        <f t="shared" si="4"/>
        <v>44.713820999999996</v>
      </c>
      <c r="F14" s="83">
        <f t="shared" si="5"/>
        <v>228.11216143175832</v>
      </c>
      <c r="G14" s="84">
        <f t="shared" si="2"/>
        <v>272.82598243175835</v>
      </c>
      <c r="H14" s="85">
        <f t="shared" si="6"/>
        <v>10.912747290302935</v>
      </c>
      <c r="I14" s="86">
        <f t="shared" si="8"/>
        <v>11.786251290302936</v>
      </c>
      <c r="J14" s="87">
        <f t="shared" si="9"/>
        <v>34.479872</v>
      </c>
      <c r="K14" s="87">
        <f t="shared" si="10"/>
        <v>237.47260643175832</v>
      </c>
      <c r="L14" s="80">
        <f t="shared" si="7"/>
        <v>283.73872972206124</v>
      </c>
      <c r="M14" s="81"/>
      <c r="T14" s="20" t="s">
        <v>100</v>
      </c>
      <c r="U14" s="399">
        <v>9.3604450000000003</v>
      </c>
      <c r="V14" s="399">
        <v>34.479872</v>
      </c>
      <c r="W14" s="399">
        <v>0.87350400000000006</v>
      </c>
      <c r="X14" s="399">
        <v>44.713820999999996</v>
      </c>
      <c r="Y14" s="399">
        <v>228.11216143175832</v>
      </c>
      <c r="Z14" s="399">
        <v>228.11216143175832</v>
      </c>
      <c r="AA14" s="399">
        <v>272.82598243175835</v>
      </c>
      <c r="AB14" s="399">
        <v>10.912747290302935</v>
      </c>
      <c r="AC14" s="399">
        <v>10.912747290302935</v>
      </c>
      <c r="AD14" s="399">
        <v>10.912747290302935</v>
      </c>
      <c r="AE14" s="34">
        <v>283.73872972206129</v>
      </c>
    </row>
    <row r="15" spans="1:31" x14ac:dyDescent="0.2">
      <c r="A15" s="42" t="s">
        <v>64</v>
      </c>
      <c r="B15" s="82">
        <f t="shared" si="3"/>
        <v>10.554563999999999</v>
      </c>
      <c r="C15" s="83">
        <f t="shared" si="0"/>
        <v>36.812471000000002</v>
      </c>
      <c r="D15" s="83">
        <f t="shared" si="1"/>
        <v>1.3916600000000001</v>
      </c>
      <c r="E15" s="74">
        <f t="shared" si="4"/>
        <v>48.758695000000003</v>
      </c>
      <c r="F15" s="83">
        <f t="shared" si="5"/>
        <v>328.1216730135481</v>
      </c>
      <c r="G15" s="84">
        <f t="shared" si="2"/>
        <v>376.88036801354815</v>
      </c>
      <c r="H15" s="85">
        <f t="shared" si="6"/>
        <v>10.144876290302934</v>
      </c>
      <c r="I15" s="86">
        <f t="shared" si="8"/>
        <v>11.536536290302934</v>
      </c>
      <c r="J15" s="87">
        <f t="shared" si="9"/>
        <v>36.812471000000002</v>
      </c>
      <c r="K15" s="87">
        <f t="shared" si="10"/>
        <v>338.67623701354808</v>
      </c>
      <c r="L15" s="80">
        <f t="shared" si="7"/>
        <v>387.02524430385103</v>
      </c>
      <c r="M15" s="81"/>
      <c r="T15" s="20" t="s">
        <v>101</v>
      </c>
      <c r="U15" s="399">
        <v>10.554563999999999</v>
      </c>
      <c r="V15" s="399">
        <v>36.812471000000002</v>
      </c>
      <c r="W15" s="399">
        <v>1.3916600000000001</v>
      </c>
      <c r="X15" s="399">
        <v>48.758695000000003</v>
      </c>
      <c r="Y15" s="399">
        <v>328.1216730135481</v>
      </c>
      <c r="Z15" s="399">
        <v>328.1216730135481</v>
      </c>
      <c r="AA15" s="399">
        <v>376.88036801354809</v>
      </c>
      <c r="AB15" s="399">
        <v>10.144876290302934</v>
      </c>
      <c r="AC15" s="399">
        <v>10.144876290302934</v>
      </c>
      <c r="AD15" s="399">
        <v>10.144876290302934</v>
      </c>
      <c r="AE15" s="34">
        <v>387.02524430385103</v>
      </c>
    </row>
    <row r="16" spans="1:31" x14ac:dyDescent="0.2">
      <c r="A16" s="42" t="s">
        <v>26</v>
      </c>
      <c r="B16" s="82">
        <f t="shared" si="3"/>
        <v>9.1629750000000012</v>
      </c>
      <c r="C16" s="83">
        <f t="shared" si="0"/>
        <v>37.451259999999998</v>
      </c>
      <c r="D16" s="83">
        <f t="shared" si="1"/>
        <v>0.88248799999999994</v>
      </c>
      <c r="E16" s="74">
        <f t="shared" si="4"/>
        <v>47.496723000000003</v>
      </c>
      <c r="F16" s="83">
        <f t="shared" si="5"/>
        <v>309.86861364981593</v>
      </c>
      <c r="G16" s="84">
        <f t="shared" si="2"/>
        <v>357.36533664981596</v>
      </c>
      <c r="H16" s="85">
        <f t="shared" si="6"/>
        <v>9.6884622903029349</v>
      </c>
      <c r="I16" s="86">
        <f t="shared" si="8"/>
        <v>10.570950290302935</v>
      </c>
      <c r="J16" s="87">
        <f t="shared" si="9"/>
        <v>37.451259999999998</v>
      </c>
      <c r="K16" s="87">
        <f t="shared" si="10"/>
        <v>319.03158864981594</v>
      </c>
      <c r="L16" s="80">
        <f t="shared" si="7"/>
        <v>367.0537989401189</v>
      </c>
      <c r="M16" s="81"/>
      <c r="T16" s="20" t="s">
        <v>102</v>
      </c>
      <c r="U16" s="399">
        <v>9.1629750000000012</v>
      </c>
      <c r="V16" s="399">
        <v>37.451259999999998</v>
      </c>
      <c r="W16" s="399">
        <v>0.88248799999999994</v>
      </c>
      <c r="X16" s="399">
        <v>47.496723000000003</v>
      </c>
      <c r="Y16" s="399">
        <v>309.86861364981593</v>
      </c>
      <c r="Z16" s="399">
        <v>309.86861364981593</v>
      </c>
      <c r="AA16" s="399">
        <v>357.36533664981596</v>
      </c>
      <c r="AB16" s="399">
        <v>9.6884622903029349</v>
      </c>
      <c r="AC16" s="399">
        <v>9.6884622903029349</v>
      </c>
      <c r="AD16" s="399">
        <v>9.6884622903029349</v>
      </c>
      <c r="AE16" s="34">
        <v>367.0537989401189</v>
      </c>
    </row>
    <row r="17" spans="1:31" x14ac:dyDescent="0.2">
      <c r="A17" s="42" t="s">
        <v>17</v>
      </c>
      <c r="B17" s="82">
        <f t="shared" si="3"/>
        <v>9.1127219999999998</v>
      </c>
      <c r="C17" s="83">
        <f t="shared" si="0"/>
        <v>36.974184000000008</v>
      </c>
      <c r="D17" s="83">
        <f t="shared" si="1"/>
        <v>0.9887729999999999</v>
      </c>
      <c r="E17" s="74">
        <f t="shared" si="4"/>
        <v>47.075679000000008</v>
      </c>
      <c r="F17" s="83">
        <f t="shared" si="5"/>
        <v>227.99283777054825</v>
      </c>
      <c r="G17" s="84">
        <f t="shared" si="2"/>
        <v>275.06851677054829</v>
      </c>
      <c r="H17" s="85">
        <f t="shared" si="6"/>
        <v>10.227445290302935</v>
      </c>
      <c r="I17" s="86">
        <f t="shared" si="8"/>
        <v>11.216218290302935</v>
      </c>
      <c r="J17" s="87">
        <f t="shared" si="9"/>
        <v>36.974184000000008</v>
      </c>
      <c r="K17" s="87">
        <f t="shared" si="10"/>
        <v>237.10555977054824</v>
      </c>
      <c r="L17" s="80">
        <f t="shared" si="7"/>
        <v>285.2959620608512</v>
      </c>
      <c r="M17" s="81"/>
      <c r="T17" s="20" t="s">
        <v>103</v>
      </c>
      <c r="U17" s="399">
        <v>9.1127219999999998</v>
      </c>
      <c r="V17" s="399">
        <v>36.974184000000008</v>
      </c>
      <c r="W17" s="399">
        <v>0.9887729999999999</v>
      </c>
      <c r="X17" s="399">
        <v>47.075679000000008</v>
      </c>
      <c r="Y17" s="399">
        <v>227.99283777054825</v>
      </c>
      <c r="Z17" s="399">
        <v>227.99283777054825</v>
      </c>
      <c r="AA17" s="399">
        <v>275.06851677054829</v>
      </c>
      <c r="AB17" s="399">
        <v>10.227445290302935</v>
      </c>
      <c r="AC17" s="399">
        <v>10.227445290302935</v>
      </c>
      <c r="AD17" s="399">
        <v>10.227445290302935</v>
      </c>
      <c r="AE17" s="34">
        <v>285.2959620608512</v>
      </c>
    </row>
    <row r="18" spans="1:31" x14ac:dyDescent="0.2">
      <c r="A18" s="42" t="s">
        <v>28</v>
      </c>
      <c r="B18" s="82">
        <f t="shared" si="3"/>
        <v>10.944867</v>
      </c>
      <c r="C18" s="83">
        <f t="shared" si="0"/>
        <v>38.616413000000001</v>
      </c>
      <c r="D18" s="83">
        <f t="shared" si="1"/>
        <v>0.8576760000000001</v>
      </c>
      <c r="E18" s="74">
        <f t="shared" si="4"/>
        <v>50.418956000000001</v>
      </c>
      <c r="F18" s="83">
        <f t="shared" si="5"/>
        <v>269.18143272883327</v>
      </c>
      <c r="G18" s="84">
        <f t="shared" si="2"/>
        <v>319.60038872883331</v>
      </c>
      <c r="H18" s="85">
        <f t="shared" si="6"/>
        <v>10.575410290302937</v>
      </c>
      <c r="I18" s="86">
        <f t="shared" si="8"/>
        <v>11.433086290302937</v>
      </c>
      <c r="J18" s="87">
        <f t="shared" si="9"/>
        <v>38.616413000000001</v>
      </c>
      <c r="K18" s="87">
        <f t="shared" si="10"/>
        <v>280.12629972883326</v>
      </c>
      <c r="L18" s="80">
        <f t="shared" si="7"/>
        <v>330.17579901913621</v>
      </c>
      <c r="M18" s="81"/>
      <c r="T18" s="20" t="s">
        <v>104</v>
      </c>
      <c r="U18" s="399">
        <v>10.944867</v>
      </c>
      <c r="V18" s="399">
        <v>38.616413000000001</v>
      </c>
      <c r="W18" s="399">
        <v>0.8576760000000001</v>
      </c>
      <c r="X18" s="399">
        <v>50.418956000000001</v>
      </c>
      <c r="Y18" s="399">
        <v>269.18143272883327</v>
      </c>
      <c r="Z18" s="399">
        <v>269.18143272883327</v>
      </c>
      <c r="AA18" s="399">
        <v>319.60038872883325</v>
      </c>
      <c r="AB18" s="399">
        <v>10.575410290302937</v>
      </c>
      <c r="AC18" s="399">
        <v>10.575410290302937</v>
      </c>
      <c r="AD18" s="399">
        <v>10.575410290302937</v>
      </c>
      <c r="AE18" s="34">
        <v>330.17579901913621</v>
      </c>
    </row>
    <row r="19" spans="1:31" x14ac:dyDescent="0.2">
      <c r="A19" s="42" t="s">
        <v>29</v>
      </c>
      <c r="B19" s="82">
        <f t="shared" si="3"/>
        <v>10.812498999999999</v>
      </c>
      <c r="C19" s="83">
        <f t="shared" si="0"/>
        <v>38.041329000000012</v>
      </c>
      <c r="D19" s="83">
        <f t="shared" si="1"/>
        <v>0.85986099999999976</v>
      </c>
      <c r="E19" s="74">
        <f t="shared" si="4"/>
        <v>49.713689000000009</v>
      </c>
      <c r="F19" s="83">
        <f t="shared" si="5"/>
        <v>266.91846963356068</v>
      </c>
      <c r="G19" s="84">
        <f t="shared" si="2"/>
        <v>316.63215863356072</v>
      </c>
      <c r="H19" s="85">
        <f t="shared" si="6"/>
        <v>9.5546302903029368</v>
      </c>
      <c r="I19" s="86">
        <f t="shared" si="8"/>
        <v>10.414491290302937</v>
      </c>
      <c r="J19" s="87">
        <f t="shared" si="9"/>
        <v>38.041329000000012</v>
      </c>
      <c r="K19" s="87">
        <f t="shared" si="10"/>
        <v>277.73096863356068</v>
      </c>
      <c r="L19" s="80">
        <f t="shared" si="7"/>
        <v>326.18678892386362</v>
      </c>
      <c r="M19" s="81"/>
      <c r="T19" s="20" t="s">
        <v>105</v>
      </c>
      <c r="U19" s="399">
        <v>10.812498999999999</v>
      </c>
      <c r="V19" s="399">
        <v>38.041329000000012</v>
      </c>
      <c r="W19" s="399">
        <v>0.85986099999999976</v>
      </c>
      <c r="X19" s="399">
        <v>49.713689000000009</v>
      </c>
      <c r="Y19" s="399">
        <v>266.91846963356068</v>
      </c>
      <c r="Z19" s="399">
        <v>266.91846963356068</v>
      </c>
      <c r="AA19" s="399">
        <v>316.63215863356066</v>
      </c>
      <c r="AB19" s="399">
        <v>9.5546302903029368</v>
      </c>
      <c r="AC19" s="399">
        <v>9.5546302903029368</v>
      </c>
      <c r="AD19" s="399">
        <v>9.5546302903029368</v>
      </c>
      <c r="AE19" s="34">
        <v>326.18678892386362</v>
      </c>
    </row>
    <row r="20" spans="1:31" ht="13.5" thickBot="1" x14ac:dyDescent="0.25">
      <c r="A20" s="42" t="s">
        <v>30</v>
      </c>
      <c r="B20" s="82">
        <f t="shared" si="3"/>
        <v>10.184235999999999</v>
      </c>
      <c r="C20" s="83">
        <f t="shared" si="0"/>
        <v>40.229640000000003</v>
      </c>
      <c r="D20" s="83">
        <f t="shared" si="1"/>
        <v>0.90466200000000008</v>
      </c>
      <c r="E20" s="88">
        <f t="shared" si="4"/>
        <v>51.318538000000004</v>
      </c>
      <c r="F20" s="83">
        <f t="shared" si="5"/>
        <v>254.35078708397842</v>
      </c>
      <c r="G20" s="84">
        <f t="shared" si="2"/>
        <v>305.66932508397844</v>
      </c>
      <c r="H20" s="85">
        <f t="shared" si="6"/>
        <v>9.0506562903029355</v>
      </c>
      <c r="I20" s="86">
        <f>+H20+D20</f>
        <v>9.9553182903029356</v>
      </c>
      <c r="J20" s="87">
        <f>+C20</f>
        <v>40.229640000000003</v>
      </c>
      <c r="K20" s="87">
        <f>+F20+B20</f>
        <v>264.53502308397844</v>
      </c>
      <c r="L20" s="80">
        <f t="shared" si="7"/>
        <v>314.71998137428136</v>
      </c>
      <c r="M20" s="81"/>
      <c r="T20" s="20" t="s">
        <v>106</v>
      </c>
      <c r="U20" s="399">
        <v>10.184235999999999</v>
      </c>
      <c r="V20" s="399">
        <v>40.229640000000003</v>
      </c>
      <c r="W20" s="399">
        <v>0.90466200000000008</v>
      </c>
      <c r="X20" s="399">
        <v>51.318538000000004</v>
      </c>
      <c r="Y20" s="399">
        <v>254.35078708397842</v>
      </c>
      <c r="Z20" s="399">
        <v>254.35078708397842</v>
      </c>
      <c r="AA20" s="399">
        <v>305.66932508397844</v>
      </c>
      <c r="AB20" s="399">
        <v>9.0506562903029355</v>
      </c>
      <c r="AC20" s="399">
        <v>9.0506562903029355</v>
      </c>
      <c r="AD20" s="399">
        <v>9.0506562903029355</v>
      </c>
      <c r="AE20" s="34">
        <v>314.71998137428136</v>
      </c>
    </row>
    <row r="21" spans="1:31" ht="15.75" thickTop="1" x14ac:dyDescent="0.2">
      <c r="A21" s="89" t="s">
        <v>11</v>
      </c>
      <c r="B21" s="90">
        <f>SUM(B9:B20)</f>
        <v>120.31909600000002</v>
      </c>
      <c r="C21" s="90">
        <f>SUM(C9:C20)</f>
        <v>464.76221500000003</v>
      </c>
      <c r="D21" s="91">
        <f>SUM(D9:D20)</f>
        <v>14.970468</v>
      </c>
      <c r="E21" s="90">
        <f t="shared" ref="E21:L21" si="11">SUM(E9:E20)</f>
        <v>600.05177900000001</v>
      </c>
      <c r="F21" s="92">
        <f t="shared" si="11"/>
        <v>3173.6628676174391</v>
      </c>
      <c r="G21" s="93">
        <f t="shared" si="11"/>
        <v>3773.7146466174395</v>
      </c>
      <c r="H21" s="94">
        <f t="shared" si="11"/>
        <v>126.87697948363524</v>
      </c>
      <c r="I21" s="95">
        <f t="shared" si="11"/>
        <v>141.84744748363522</v>
      </c>
      <c r="J21" s="90">
        <f t="shared" si="11"/>
        <v>464.76221500000003</v>
      </c>
      <c r="K21" s="96">
        <f t="shared" si="11"/>
        <v>3293.9819636174389</v>
      </c>
      <c r="L21" s="97">
        <f t="shared" si="11"/>
        <v>3900.5916261010743</v>
      </c>
      <c r="M21" s="98"/>
      <c r="N21" s="32"/>
      <c r="O21" s="32">
        <v>6947.3775142348786</v>
      </c>
      <c r="T21" s="20" t="s">
        <v>84</v>
      </c>
      <c r="U21" s="399">
        <v>120.31909600000002</v>
      </c>
      <c r="V21" s="399">
        <v>464.76221500000008</v>
      </c>
      <c r="W21" s="399">
        <v>14.970468</v>
      </c>
      <c r="X21" s="399">
        <v>600.05177900000012</v>
      </c>
      <c r="Y21" s="399">
        <v>3173.6628676174396</v>
      </c>
      <c r="Z21" s="399">
        <v>3173.6628676174396</v>
      </c>
      <c r="AA21" s="399">
        <v>3773.7146466174399</v>
      </c>
      <c r="AB21" s="399">
        <v>126.87697948363524</v>
      </c>
      <c r="AC21" s="399">
        <v>126.87697948363524</v>
      </c>
      <c r="AD21" s="399">
        <v>126.87697948363524</v>
      </c>
      <c r="AE21" s="34">
        <v>3900.5916261010752</v>
      </c>
    </row>
    <row r="22" spans="1:31" ht="13.5" thickBot="1" x14ac:dyDescent="0.25">
      <c r="A22" s="99"/>
      <c r="B22" s="100">
        <f>+B21/E21</f>
        <v>0.20051452259755739</v>
      </c>
      <c r="C22" s="100">
        <f>+C21/F21</f>
        <v>0.14644347379874995</v>
      </c>
      <c r="D22" s="101">
        <f>+D21/F21</f>
        <v>4.7170946078588256E-3</v>
      </c>
      <c r="E22" s="102"/>
      <c r="F22" s="103">
        <f>+F21/G21</f>
        <v>0.84099174548402711</v>
      </c>
      <c r="G22" s="104">
        <f>+G21/L21</f>
        <v>0.96747237556615029</v>
      </c>
      <c r="H22" s="105">
        <f>+H21/L21</f>
        <v>3.2527624433849801E-2</v>
      </c>
      <c r="I22" s="106">
        <f>+I21/$L$21</f>
        <v>3.6365623751651768E-2</v>
      </c>
      <c r="J22" s="107">
        <f>+J21/$L$21</f>
        <v>0.11915172352060954</v>
      </c>
      <c r="K22" s="108">
        <f>+K21/$L$21</f>
        <v>0.84448265272773859</v>
      </c>
      <c r="L22" s="109"/>
      <c r="M22" s="110"/>
    </row>
    <row r="23" spans="1:31" x14ac:dyDescent="0.2">
      <c r="A23" s="60"/>
      <c r="B23" s="60"/>
      <c r="C23" s="60"/>
      <c r="D23" s="60"/>
      <c r="E23" s="60"/>
      <c r="F23" s="60"/>
      <c r="G23" s="60"/>
      <c r="H23" s="113"/>
      <c r="I23" s="114"/>
      <c r="J23" s="60"/>
      <c r="K23" s="60"/>
      <c r="L23" s="60"/>
      <c r="O23" s="33">
        <v>3.9670376278764866E-3</v>
      </c>
      <c r="P23" s="33">
        <v>0.12315775264475512</v>
      </c>
      <c r="Q23" s="33">
        <v>0.87287520972736832</v>
      </c>
    </row>
    <row r="24" spans="1:3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O24" s="316" t="s">
        <v>38</v>
      </c>
      <c r="P24" s="316"/>
      <c r="Q24" s="20" t="s">
        <v>35</v>
      </c>
    </row>
    <row r="25" spans="1:31" x14ac:dyDescent="0.2">
      <c r="A25" s="60"/>
      <c r="B25" s="60">
        <v>1393.204851695308</v>
      </c>
      <c r="C25" s="60">
        <v>30.92118591590916</v>
      </c>
      <c r="D25" s="60"/>
      <c r="E25" s="60"/>
      <c r="F25" s="60"/>
      <c r="G25" s="60"/>
      <c r="H25" s="60"/>
      <c r="I25" s="60"/>
      <c r="J25" s="60"/>
      <c r="K25" s="60"/>
      <c r="L25" s="60"/>
      <c r="O25" s="278" t="s">
        <v>1</v>
      </c>
      <c r="P25" s="278" t="s">
        <v>5</v>
      </c>
      <c r="Q25" s="278" t="s">
        <v>6</v>
      </c>
    </row>
    <row r="26" spans="1:3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N26" s="20" t="s">
        <v>4</v>
      </c>
      <c r="O26" s="22">
        <v>14.970468</v>
      </c>
      <c r="P26" s="22">
        <v>464.76221500000003</v>
      </c>
      <c r="Q26" s="34">
        <v>3293.9819636174389</v>
      </c>
      <c r="R26" s="22">
        <v>3773.714646617439</v>
      </c>
    </row>
    <row r="27" spans="1:3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N27" s="20" t="s">
        <v>0</v>
      </c>
      <c r="O27" s="34">
        <v>126.87697948363524</v>
      </c>
      <c r="R27" s="22">
        <v>126.87697948363524</v>
      </c>
    </row>
    <row r="28" spans="1:3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N28" s="20" t="s">
        <v>11</v>
      </c>
      <c r="O28" s="22">
        <v>141.84744748363525</v>
      </c>
      <c r="P28" s="22">
        <v>464.76221500000003</v>
      </c>
      <c r="Q28" s="22">
        <v>3293.9819636174389</v>
      </c>
      <c r="R28" s="22">
        <v>3900.5916261010743</v>
      </c>
    </row>
    <row r="29" spans="1:3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O29" s="23">
        <v>3.6365623751651775E-2</v>
      </c>
      <c r="P29" s="23">
        <v>0.11915172352060954</v>
      </c>
      <c r="Q29" s="23">
        <v>0.84448265272773859</v>
      </c>
    </row>
    <row r="30" spans="1:3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3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O31" s="35">
        <v>3.83799931780197E-3</v>
      </c>
      <c r="P31" s="26">
        <v>0.11915172352060954</v>
      </c>
      <c r="Q31" s="26">
        <v>0.84448265272773859</v>
      </c>
    </row>
    <row r="32" spans="1:3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O32" s="35">
        <v>3.2527624433849801E-2</v>
      </c>
      <c r="P32" s="36"/>
      <c r="Q32" s="36"/>
    </row>
    <row r="33" spans="1:17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O33" s="35">
        <v>3.6365623751651775E-2</v>
      </c>
      <c r="P33" s="35">
        <v>0.11915172352060954</v>
      </c>
      <c r="Q33" s="35">
        <v>0.84448265272773859</v>
      </c>
    </row>
    <row r="34" spans="1:17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7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7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7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7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7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7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7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7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7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7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7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7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7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7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24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24" ht="15.75" x14ac:dyDescent="0.25">
      <c r="A50" s="69" t="s">
        <v>77</v>
      </c>
      <c r="B50" s="69"/>
      <c r="C50" s="60"/>
      <c r="D50" s="60"/>
      <c r="E50" s="60"/>
      <c r="F50" s="60"/>
      <c r="G50" s="60"/>
      <c r="H50" s="60"/>
      <c r="I50" s="60"/>
      <c r="J50" s="60"/>
      <c r="K50" s="60"/>
      <c r="L50" s="60"/>
      <c r="U50" s="398" t="s">
        <v>85</v>
      </c>
      <c r="V50" s="20" t="s">
        <v>88</v>
      </c>
    </row>
    <row r="51" spans="1:24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U51" s="398" t="s">
        <v>90</v>
      </c>
      <c r="V51" s="20" t="s">
        <v>91</v>
      </c>
    </row>
    <row r="52" spans="1:24" ht="13.5" thickBo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24" x14ac:dyDescent="0.2">
      <c r="A53" s="281" t="s">
        <v>13</v>
      </c>
      <c r="B53" s="323" t="s">
        <v>4</v>
      </c>
      <c r="C53" s="324"/>
      <c r="D53" s="256"/>
      <c r="E53" s="60"/>
      <c r="F53" s="60"/>
      <c r="G53" s="60"/>
      <c r="H53" s="60"/>
      <c r="I53" s="60"/>
      <c r="J53" s="60"/>
      <c r="K53" s="60"/>
      <c r="L53" s="60"/>
      <c r="V53" s="398" t="s">
        <v>59</v>
      </c>
      <c r="W53" s="398" t="s">
        <v>82</v>
      </c>
    </row>
    <row r="54" spans="1:24" ht="51" x14ac:dyDescent="0.2">
      <c r="A54" s="282"/>
      <c r="B54" s="257" t="s">
        <v>15</v>
      </c>
      <c r="C54" s="258" t="s">
        <v>16</v>
      </c>
      <c r="D54" s="259" t="s">
        <v>36</v>
      </c>
      <c r="E54" s="60"/>
      <c r="F54" s="60"/>
      <c r="G54" s="60"/>
      <c r="H54" s="60"/>
      <c r="I54" s="60"/>
      <c r="J54" s="60"/>
      <c r="K54" s="60"/>
      <c r="L54" s="60"/>
      <c r="V54" s="20" t="s">
        <v>109</v>
      </c>
      <c r="W54" s="20" t="s">
        <v>110</v>
      </c>
      <c r="X54" s="20" t="s">
        <v>86</v>
      </c>
    </row>
    <row r="55" spans="1:24" x14ac:dyDescent="0.2">
      <c r="A55" s="315"/>
      <c r="B55" s="260" t="s">
        <v>1</v>
      </c>
      <c r="C55" s="251" t="s">
        <v>7</v>
      </c>
      <c r="D55" s="261"/>
      <c r="E55" s="60"/>
      <c r="F55" s="60"/>
      <c r="G55" s="60"/>
      <c r="H55" s="60"/>
      <c r="I55" s="60"/>
      <c r="J55" s="60"/>
      <c r="K55" s="60"/>
      <c r="L55" s="60"/>
      <c r="P55" s="20" t="s">
        <v>8</v>
      </c>
      <c r="Q55" s="20" t="s">
        <v>9</v>
      </c>
      <c r="U55" s="398" t="s">
        <v>94</v>
      </c>
      <c r="V55" s="20" t="s">
        <v>80</v>
      </c>
      <c r="W55" s="20" t="s">
        <v>89</v>
      </c>
    </row>
    <row r="56" spans="1:24" x14ac:dyDescent="0.2">
      <c r="A56" s="70" t="s">
        <v>19</v>
      </c>
      <c r="B56" s="75">
        <f>+V56</f>
        <v>45.037341390631681</v>
      </c>
      <c r="C56" s="115">
        <f t="shared" ref="C56:C67" si="12">+W56</f>
        <v>143.78027897301189</v>
      </c>
      <c r="D56" s="116">
        <f>SUM(B56:C56)</f>
        <v>188.81762036364358</v>
      </c>
      <c r="E56" s="60"/>
      <c r="F56" s="60"/>
      <c r="G56" s="60"/>
      <c r="H56" s="60"/>
      <c r="I56" s="60"/>
      <c r="J56" s="60"/>
      <c r="K56" s="60"/>
      <c r="L56" s="60"/>
      <c r="P56" s="278" t="s">
        <v>1</v>
      </c>
      <c r="Q56" s="278" t="s">
        <v>7</v>
      </c>
      <c r="U56" s="20" t="s">
        <v>95</v>
      </c>
      <c r="V56" s="399">
        <v>45.037341390631681</v>
      </c>
      <c r="W56" s="399">
        <v>143.78027897301189</v>
      </c>
      <c r="X56" s="34">
        <v>188.81762036364358</v>
      </c>
    </row>
    <row r="57" spans="1:24" x14ac:dyDescent="0.2">
      <c r="A57" s="42" t="s">
        <v>20</v>
      </c>
      <c r="B57" s="83">
        <f t="shared" ref="B57:B67" si="13">+V57</f>
        <v>38.948930390631702</v>
      </c>
      <c r="C57" s="117">
        <f t="shared" si="12"/>
        <v>68.181059973011926</v>
      </c>
      <c r="D57" s="118">
        <f t="shared" ref="D57:D67" si="14">SUM(B57:C57)</f>
        <v>107.12999036364363</v>
      </c>
      <c r="E57" s="60"/>
      <c r="F57" s="60"/>
      <c r="G57" s="60"/>
      <c r="H57" s="60"/>
      <c r="I57" s="60"/>
      <c r="J57" s="60"/>
      <c r="K57" s="60"/>
      <c r="L57" s="60"/>
      <c r="P57" s="22">
        <v>547.57135068758021</v>
      </c>
      <c r="Q57" s="22">
        <v>1511.0990756761425</v>
      </c>
      <c r="R57" s="22">
        <v>2058.670426363723</v>
      </c>
      <c r="U57" s="20" t="s">
        <v>96</v>
      </c>
      <c r="V57" s="399">
        <v>38.948930390631702</v>
      </c>
      <c r="W57" s="399">
        <v>68.181059973011926</v>
      </c>
      <c r="X57" s="34">
        <v>107.12999036364363</v>
      </c>
    </row>
    <row r="58" spans="1:24" x14ac:dyDescent="0.2">
      <c r="A58" s="42" t="s">
        <v>21</v>
      </c>
      <c r="B58" s="83">
        <f t="shared" si="13"/>
        <v>45.903172390631688</v>
      </c>
      <c r="C58" s="117">
        <f t="shared" si="12"/>
        <v>174.63666797301187</v>
      </c>
      <c r="D58" s="118">
        <f t="shared" si="14"/>
        <v>220.53984036364355</v>
      </c>
      <c r="E58" s="60"/>
      <c r="F58" s="60"/>
      <c r="G58" s="60"/>
      <c r="H58" s="60"/>
      <c r="I58" s="60"/>
      <c r="J58" s="60"/>
      <c r="K58" s="60"/>
      <c r="L58" s="60"/>
      <c r="P58" s="23">
        <v>0.26598300712696793</v>
      </c>
      <c r="Q58" s="23">
        <v>0.73401699287303201</v>
      </c>
      <c r="U58" s="20" t="s">
        <v>97</v>
      </c>
      <c r="V58" s="399">
        <v>45.903172390631688</v>
      </c>
      <c r="W58" s="399">
        <v>174.63666797301187</v>
      </c>
      <c r="X58" s="34">
        <v>220.53984036364355</v>
      </c>
    </row>
    <row r="59" spans="1:24" x14ac:dyDescent="0.2">
      <c r="A59" s="42" t="s">
        <v>22</v>
      </c>
      <c r="B59" s="83">
        <f t="shared" si="13"/>
        <v>41.916470390631694</v>
      </c>
      <c r="C59" s="117">
        <f t="shared" si="12"/>
        <v>86.176093973011902</v>
      </c>
      <c r="D59" s="118">
        <f t="shared" si="14"/>
        <v>128.09256436364359</v>
      </c>
      <c r="E59" s="60"/>
      <c r="F59" s="60"/>
      <c r="G59" s="60"/>
      <c r="H59" s="60"/>
      <c r="I59" s="60"/>
      <c r="J59" s="60"/>
      <c r="K59" s="60"/>
      <c r="L59" s="60"/>
      <c r="U59" s="20" t="s">
        <v>98</v>
      </c>
      <c r="V59" s="399">
        <v>41.916470390631694</v>
      </c>
      <c r="W59" s="399">
        <v>86.176093973011902</v>
      </c>
      <c r="X59" s="34">
        <v>128.09256436364359</v>
      </c>
    </row>
    <row r="60" spans="1:24" x14ac:dyDescent="0.2">
      <c r="A60" s="42" t="s">
        <v>23</v>
      </c>
      <c r="B60" s="83">
        <f t="shared" si="13"/>
        <v>46.607134390631686</v>
      </c>
      <c r="C60" s="117">
        <f t="shared" si="12"/>
        <v>130.47617097301188</v>
      </c>
      <c r="D60" s="118">
        <f t="shared" si="14"/>
        <v>177.08330536364355</v>
      </c>
      <c r="E60" s="60"/>
      <c r="F60" s="60"/>
      <c r="G60" s="60"/>
      <c r="H60" s="60"/>
      <c r="I60" s="60"/>
      <c r="J60" s="60"/>
      <c r="K60" s="60"/>
      <c r="L60" s="60"/>
      <c r="U60" s="20" t="s">
        <v>99</v>
      </c>
      <c r="V60" s="399">
        <v>46.607134390631686</v>
      </c>
      <c r="W60" s="399">
        <v>130.47617097301188</v>
      </c>
      <c r="X60" s="34">
        <v>177.08330536364355</v>
      </c>
    </row>
    <row r="61" spans="1:24" x14ac:dyDescent="0.2">
      <c r="A61" s="42" t="s">
        <v>24</v>
      </c>
      <c r="B61" s="83">
        <f t="shared" si="13"/>
        <v>44.63156339063169</v>
      </c>
      <c r="C61" s="117">
        <f t="shared" si="12"/>
        <v>107.01292697301191</v>
      </c>
      <c r="D61" s="118">
        <f t="shared" si="14"/>
        <v>151.6444903636436</v>
      </c>
      <c r="E61" s="60"/>
      <c r="F61" s="60"/>
      <c r="G61" s="60"/>
      <c r="H61" s="60"/>
      <c r="I61" s="60"/>
      <c r="J61" s="60"/>
      <c r="K61" s="60"/>
      <c r="L61" s="60"/>
      <c r="U61" s="20" t="s">
        <v>100</v>
      </c>
      <c r="V61" s="399">
        <v>44.63156339063169</v>
      </c>
      <c r="W61" s="399">
        <v>107.01292697301191</v>
      </c>
      <c r="X61" s="34">
        <v>151.6444903636436</v>
      </c>
    </row>
    <row r="62" spans="1:24" x14ac:dyDescent="0.2">
      <c r="A62" s="42" t="s">
        <v>25</v>
      </c>
      <c r="B62" s="83">
        <f t="shared" si="13"/>
        <v>45.00187039063168</v>
      </c>
      <c r="C62" s="117">
        <f t="shared" si="12"/>
        <v>139.46122897301183</v>
      </c>
      <c r="D62" s="118">
        <f t="shared" si="14"/>
        <v>184.46309936364349</v>
      </c>
      <c r="E62" s="60"/>
      <c r="F62" s="60"/>
      <c r="G62" s="60"/>
      <c r="H62" s="60"/>
      <c r="I62" s="60"/>
      <c r="J62" s="60"/>
      <c r="K62" s="60"/>
      <c r="L62" s="60"/>
      <c r="U62" s="20" t="s">
        <v>101</v>
      </c>
      <c r="V62" s="399">
        <v>45.00187039063168</v>
      </c>
      <c r="W62" s="399">
        <v>139.46122897301183</v>
      </c>
      <c r="X62" s="34">
        <v>184.46309936364349</v>
      </c>
    </row>
    <row r="63" spans="1:24" x14ac:dyDescent="0.2">
      <c r="A63" s="42" t="s">
        <v>26</v>
      </c>
      <c r="B63" s="83">
        <f t="shared" si="13"/>
        <v>46.198794390631683</v>
      </c>
      <c r="C63" s="117">
        <f t="shared" si="12"/>
        <v>121.41414497301189</v>
      </c>
      <c r="D63" s="118">
        <f t="shared" si="14"/>
        <v>167.61293936364356</v>
      </c>
      <c r="E63" s="60"/>
      <c r="F63" s="60"/>
      <c r="G63" s="60"/>
      <c r="H63" s="60"/>
      <c r="I63" s="60"/>
      <c r="J63" s="60"/>
      <c r="K63" s="60"/>
      <c r="L63" s="60"/>
      <c r="U63" s="20" t="s">
        <v>102</v>
      </c>
      <c r="V63" s="399">
        <v>46.198794390631683</v>
      </c>
      <c r="W63" s="399">
        <v>121.41414497301189</v>
      </c>
      <c r="X63" s="34">
        <v>167.61293936364356</v>
      </c>
    </row>
    <row r="64" spans="1:24" x14ac:dyDescent="0.2">
      <c r="A64" s="42" t="s">
        <v>27</v>
      </c>
      <c r="B64" s="83">
        <f t="shared" si="13"/>
        <v>42.586641390631684</v>
      </c>
      <c r="C64" s="117">
        <f t="shared" si="12"/>
        <v>95.879225973011913</v>
      </c>
      <c r="D64" s="118">
        <f t="shared" si="14"/>
        <v>138.46586736364361</v>
      </c>
      <c r="E64" s="60"/>
      <c r="F64" s="60"/>
      <c r="G64" s="60"/>
      <c r="H64" s="60"/>
      <c r="I64" s="60"/>
      <c r="J64" s="60"/>
      <c r="K64" s="60"/>
      <c r="L64" s="60"/>
      <c r="U64" s="20" t="s">
        <v>103</v>
      </c>
      <c r="V64" s="399">
        <v>42.586641390631684</v>
      </c>
      <c r="W64" s="399">
        <v>95.879225973011913</v>
      </c>
      <c r="X64" s="34">
        <v>138.46586736364361</v>
      </c>
    </row>
    <row r="65" spans="1:24" x14ac:dyDescent="0.2">
      <c r="A65" s="42" t="s">
        <v>28</v>
      </c>
      <c r="B65" s="83">
        <f t="shared" si="13"/>
        <v>47.062904390631687</v>
      </c>
      <c r="C65" s="117">
        <f t="shared" si="12"/>
        <v>147.6008009730119</v>
      </c>
      <c r="D65" s="118">
        <f t="shared" si="14"/>
        <v>194.6637053636436</v>
      </c>
      <c r="E65" s="60"/>
      <c r="F65" s="60"/>
      <c r="G65" s="60"/>
      <c r="H65" s="60"/>
      <c r="I65" s="60"/>
      <c r="J65" s="60"/>
      <c r="K65" s="60"/>
      <c r="L65" s="60"/>
      <c r="U65" s="20" t="s">
        <v>104</v>
      </c>
      <c r="V65" s="399">
        <v>47.062904390631687</v>
      </c>
      <c r="W65" s="399">
        <v>147.6008009730119</v>
      </c>
      <c r="X65" s="34">
        <v>194.6637053636436</v>
      </c>
    </row>
    <row r="66" spans="1:24" x14ac:dyDescent="0.2">
      <c r="A66" s="42" t="s">
        <v>29</v>
      </c>
      <c r="B66" s="83">
        <f t="shared" si="13"/>
        <v>50.532936390631676</v>
      </c>
      <c r="C66" s="117">
        <f t="shared" si="12"/>
        <v>129.05743497301191</v>
      </c>
      <c r="D66" s="118">
        <f t="shared" si="14"/>
        <v>179.59037136364358</v>
      </c>
      <c r="E66" s="60"/>
      <c r="F66" s="60"/>
      <c r="G66" s="60"/>
      <c r="H66" s="60"/>
      <c r="I66" s="60"/>
      <c r="J66" s="60"/>
      <c r="K66" s="60"/>
      <c r="L66" s="60"/>
      <c r="U66" s="20" t="s">
        <v>105</v>
      </c>
      <c r="V66" s="399">
        <v>50.532936390631676</v>
      </c>
      <c r="W66" s="399">
        <v>129.05743497301191</v>
      </c>
      <c r="X66" s="34">
        <v>179.59037136364358</v>
      </c>
    </row>
    <row r="67" spans="1:24" x14ac:dyDescent="0.2">
      <c r="A67" s="48" t="s">
        <v>30</v>
      </c>
      <c r="B67" s="83">
        <f t="shared" si="13"/>
        <v>53.143591390631691</v>
      </c>
      <c r="C67" s="117">
        <f t="shared" si="12"/>
        <v>167.42304097301192</v>
      </c>
      <c r="D67" s="118">
        <f t="shared" si="14"/>
        <v>220.56663236364361</v>
      </c>
      <c r="E67" s="60"/>
      <c r="F67" s="60"/>
      <c r="G67" s="60"/>
      <c r="H67" s="60"/>
      <c r="I67" s="60"/>
      <c r="J67" s="60"/>
      <c r="K67" s="60"/>
      <c r="L67" s="60"/>
      <c r="U67" s="20" t="s">
        <v>106</v>
      </c>
      <c r="V67" s="399">
        <v>53.143591390631691</v>
      </c>
      <c r="W67" s="399">
        <v>167.42304097301192</v>
      </c>
      <c r="X67" s="34">
        <v>220.56663236364361</v>
      </c>
    </row>
    <row r="68" spans="1:24" ht="15" x14ac:dyDescent="0.2">
      <c r="A68" s="119" t="s">
        <v>11</v>
      </c>
      <c r="B68" s="120">
        <f>SUM(B56:B67)</f>
        <v>547.57135068758021</v>
      </c>
      <c r="C68" s="121">
        <f>SUM(C56:C67)</f>
        <v>1511.0990756761425</v>
      </c>
      <c r="D68" s="122">
        <f>SUM(D56:D67)</f>
        <v>2058.670426363723</v>
      </c>
      <c r="E68" s="60"/>
      <c r="F68" s="60"/>
      <c r="G68" s="60"/>
      <c r="H68" s="60"/>
      <c r="I68" s="60"/>
      <c r="J68" s="60"/>
      <c r="K68" s="60"/>
      <c r="L68" s="60"/>
      <c r="U68" s="20" t="s">
        <v>84</v>
      </c>
      <c r="V68" s="399">
        <v>547.57135068758021</v>
      </c>
      <c r="W68" s="399">
        <v>1511.0990756761425</v>
      </c>
      <c r="X68" s="34">
        <v>2058.670426363723</v>
      </c>
    </row>
    <row r="69" spans="1:24" ht="13.5" thickBot="1" x14ac:dyDescent="0.25">
      <c r="A69" s="123"/>
      <c r="B69" s="124">
        <f>+B68/D68</f>
        <v>0.26598300712696793</v>
      </c>
      <c r="C69" s="125">
        <f>+C68/D68</f>
        <v>0.73401699287303201</v>
      </c>
      <c r="D69" s="126"/>
      <c r="E69" s="60"/>
      <c r="F69" s="60"/>
      <c r="G69" s="60"/>
      <c r="H69" s="60"/>
      <c r="I69" s="60"/>
      <c r="J69" s="60"/>
      <c r="K69" s="60"/>
      <c r="L69" s="60"/>
    </row>
  </sheetData>
  <mergeCells count="7">
    <mergeCell ref="A53:A55"/>
    <mergeCell ref="O24:P24"/>
    <mergeCell ref="I6:L7"/>
    <mergeCell ref="B53:C53"/>
    <mergeCell ref="A6:A8"/>
    <mergeCell ref="G7:G8"/>
    <mergeCell ref="B7:D7"/>
  </mergeCells>
  <phoneticPr fontId="0" type="noConversion"/>
  <pageMargins left="0.78632812500000004" right="0.78632812500000004" top="0.78632812500000004" bottom="1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view="pageBreakPreview" zoomScaleNormal="50" zoomScaleSheetLayoutView="100" zoomScalePageLayoutView="70" workbookViewId="0">
      <selection activeCell="V20" sqref="V20"/>
    </sheetView>
  </sheetViews>
  <sheetFormatPr baseColWidth="10" defaultColWidth="14.42578125" defaultRowHeight="12.75" x14ac:dyDescent="0.2"/>
  <cols>
    <col min="1" max="1" width="22.5703125" customWidth="1"/>
    <col min="2" max="3" width="8.7109375" customWidth="1"/>
    <col min="4" max="4" width="9.85546875" bestFit="1" customWidth="1"/>
    <col min="5" max="5" width="18.140625" customWidth="1"/>
    <col min="6" max="6" width="12.42578125" bestFit="1" customWidth="1"/>
    <col min="7" max="7" width="9.85546875" bestFit="1" customWidth="1"/>
    <col min="8" max="8" width="8.7109375" customWidth="1"/>
    <col min="9" max="9" width="9.7109375" bestFit="1" customWidth="1"/>
    <col min="10" max="10" width="7.140625" bestFit="1" customWidth="1"/>
    <col min="11" max="11" width="6.28515625" customWidth="1"/>
    <col min="12" max="12" width="9.85546875" bestFit="1" customWidth="1"/>
    <col min="13" max="13" width="8.7109375" customWidth="1"/>
    <col min="14" max="14" width="9.7109375" bestFit="1" customWidth="1"/>
    <col min="15" max="15" width="8.7109375" customWidth="1"/>
    <col min="16" max="16" width="7.140625" bestFit="1" customWidth="1"/>
    <col min="17" max="17" width="12.28515625" customWidth="1"/>
    <col min="18" max="21" width="9.28515625" style="20" customWidth="1"/>
    <col min="22" max="37" width="14.42578125" style="20"/>
    <col min="38" max="39" width="25.28515625" style="20" bestFit="1" customWidth="1"/>
    <col min="40" max="40" width="14.42578125" style="20"/>
  </cols>
  <sheetData>
    <row r="1" spans="1:40" ht="18" x14ac:dyDescent="0.25">
      <c r="A1" s="67" t="s">
        <v>78</v>
      </c>
      <c r="B1" s="60"/>
      <c r="C1" s="67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40" ht="18" x14ac:dyDescent="0.25">
      <c r="A2" s="67"/>
      <c r="B2" s="60"/>
      <c r="C2" s="67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W2" s="398" t="s">
        <v>90</v>
      </c>
      <c r="X2" s="398" t="s">
        <v>34</v>
      </c>
      <c r="Y2" s="398" t="s">
        <v>115</v>
      </c>
      <c r="Z2" s="398" t="s">
        <v>85</v>
      </c>
      <c r="AA2" s="398" t="s">
        <v>116</v>
      </c>
      <c r="AB2" s="398" t="s">
        <v>59</v>
      </c>
      <c r="AC2" s="398" t="s">
        <v>82</v>
      </c>
    </row>
    <row r="3" spans="1:40" ht="13.5" thickBo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W3" s="20" t="s">
        <v>91</v>
      </c>
      <c r="AL3" s="20" t="s">
        <v>107</v>
      </c>
      <c r="AN3" s="20" t="s">
        <v>86</v>
      </c>
    </row>
    <row r="4" spans="1:40" x14ac:dyDescent="0.2">
      <c r="A4" s="262" t="s">
        <v>61</v>
      </c>
      <c r="B4" s="323" t="s">
        <v>4</v>
      </c>
      <c r="C4" s="324"/>
      <c r="D4" s="324"/>
      <c r="E4" s="324"/>
      <c r="F4" s="324"/>
      <c r="G4" s="324"/>
      <c r="H4" s="324"/>
      <c r="I4" s="324"/>
      <c r="J4" s="345"/>
      <c r="K4" s="345"/>
      <c r="L4" s="345"/>
      <c r="M4" s="345"/>
      <c r="N4" s="346"/>
      <c r="O4" s="344" t="s">
        <v>0</v>
      </c>
      <c r="P4" s="345"/>
      <c r="Q4" s="344" t="s">
        <v>11</v>
      </c>
      <c r="R4" s="409"/>
      <c r="W4" s="20" t="s">
        <v>2</v>
      </c>
      <c r="AE4" s="20" t="s">
        <v>3</v>
      </c>
      <c r="AL4" s="20" t="s">
        <v>2</v>
      </c>
      <c r="AM4" s="20" t="s">
        <v>3</v>
      </c>
    </row>
    <row r="5" spans="1:40" ht="12.75" customHeight="1" x14ac:dyDescent="0.2">
      <c r="A5" s="263" t="s">
        <v>34</v>
      </c>
      <c r="B5" s="368" t="s">
        <v>2</v>
      </c>
      <c r="C5" s="369"/>
      <c r="D5" s="369"/>
      <c r="E5" s="369"/>
      <c r="F5" s="369"/>
      <c r="G5" s="369"/>
      <c r="H5" s="369"/>
      <c r="I5" s="369"/>
      <c r="J5" s="338" t="s">
        <v>12</v>
      </c>
      <c r="K5" s="339"/>
      <c r="L5" s="339"/>
      <c r="M5" s="339"/>
      <c r="N5" s="340"/>
      <c r="O5" s="342" t="s">
        <v>43</v>
      </c>
      <c r="P5" s="342"/>
      <c r="Q5" s="404"/>
      <c r="R5" s="409"/>
      <c r="W5" s="20" t="s">
        <v>117</v>
      </c>
      <c r="Z5" s="20" t="s">
        <v>118</v>
      </c>
      <c r="AA5" s="20" t="s">
        <v>119</v>
      </c>
      <c r="AE5" s="20" t="s">
        <v>117</v>
      </c>
      <c r="AH5" s="20" t="s">
        <v>119</v>
      </c>
      <c r="AL5" s="20" t="s">
        <v>120</v>
      </c>
      <c r="AM5" s="20" t="s">
        <v>120</v>
      </c>
    </row>
    <row r="6" spans="1:40" ht="27.75" customHeight="1" x14ac:dyDescent="0.2">
      <c r="A6" s="263" t="s">
        <v>60</v>
      </c>
      <c r="B6" s="333" t="s">
        <v>62</v>
      </c>
      <c r="C6" s="334"/>
      <c r="D6" s="335"/>
      <c r="E6" s="264" t="s">
        <v>44</v>
      </c>
      <c r="F6" s="352" t="s">
        <v>45</v>
      </c>
      <c r="G6" s="334"/>
      <c r="H6" s="334"/>
      <c r="I6" s="334"/>
      <c r="J6" s="341" t="s">
        <v>43</v>
      </c>
      <c r="K6" s="342"/>
      <c r="L6" s="343"/>
      <c r="M6" s="352" t="s">
        <v>45</v>
      </c>
      <c r="N6" s="353"/>
      <c r="O6" s="321"/>
      <c r="P6" s="321"/>
      <c r="Q6" s="404"/>
      <c r="R6" s="409"/>
      <c r="W6" s="20" t="s">
        <v>87</v>
      </c>
      <c r="Z6" s="20" t="s">
        <v>87</v>
      </c>
      <c r="AA6" s="20" t="s">
        <v>87</v>
      </c>
      <c r="AC6" s="20" t="s">
        <v>88</v>
      </c>
      <c r="AE6" s="20" t="s">
        <v>87</v>
      </c>
      <c r="AH6" s="20" t="s">
        <v>87</v>
      </c>
      <c r="AJ6" s="20" t="s">
        <v>88</v>
      </c>
      <c r="AL6" s="20" t="s">
        <v>87</v>
      </c>
      <c r="AM6" s="20" t="s">
        <v>87</v>
      </c>
    </row>
    <row r="7" spans="1:40" x14ac:dyDescent="0.2">
      <c r="A7" s="265" t="s">
        <v>18</v>
      </c>
      <c r="B7" s="349" t="s">
        <v>57</v>
      </c>
      <c r="C7" s="350"/>
      <c r="D7" s="351"/>
      <c r="E7" s="251" t="s">
        <v>58</v>
      </c>
      <c r="F7" s="331" t="s">
        <v>57</v>
      </c>
      <c r="G7" s="351"/>
      <c r="H7" s="331" t="s">
        <v>31</v>
      </c>
      <c r="I7" s="374"/>
      <c r="J7" s="354" t="s">
        <v>35</v>
      </c>
      <c r="K7" s="355"/>
      <c r="L7" s="356"/>
      <c r="M7" s="331" t="s">
        <v>31</v>
      </c>
      <c r="N7" s="332"/>
      <c r="O7" s="364" t="s">
        <v>35</v>
      </c>
      <c r="P7" s="364"/>
      <c r="Q7" s="404"/>
      <c r="R7" s="409"/>
      <c r="W7" s="20" t="s">
        <v>9</v>
      </c>
      <c r="Z7" s="20" t="s">
        <v>121</v>
      </c>
      <c r="AA7" s="20" t="s">
        <v>9</v>
      </c>
      <c r="AC7" s="20" t="s">
        <v>8</v>
      </c>
      <c r="AD7" s="20" t="s">
        <v>9</v>
      </c>
      <c r="AE7" s="20" t="s">
        <v>9</v>
      </c>
      <c r="AH7" s="20" t="s">
        <v>9</v>
      </c>
      <c r="AJ7" s="20" t="s">
        <v>8</v>
      </c>
      <c r="AK7" s="20" t="s">
        <v>9</v>
      </c>
      <c r="AL7" s="20" t="s">
        <v>122</v>
      </c>
      <c r="AM7" s="20" t="s">
        <v>122</v>
      </c>
    </row>
    <row r="8" spans="1:40" s="18" customFormat="1" ht="30.75" customHeight="1" x14ac:dyDescent="0.2">
      <c r="A8" s="266" t="s">
        <v>59</v>
      </c>
      <c r="B8" s="370" t="s">
        <v>38</v>
      </c>
      <c r="C8" s="371"/>
      <c r="D8" s="267" t="s">
        <v>35</v>
      </c>
      <c r="E8" s="267" t="s">
        <v>35</v>
      </c>
      <c r="F8" s="267" t="s">
        <v>38</v>
      </c>
      <c r="G8" s="267" t="s">
        <v>35</v>
      </c>
      <c r="H8" s="267" t="s">
        <v>8</v>
      </c>
      <c r="I8" s="267" t="s">
        <v>9</v>
      </c>
      <c r="J8" s="336" t="s">
        <v>38</v>
      </c>
      <c r="K8" s="337"/>
      <c r="L8" s="268" t="s">
        <v>35</v>
      </c>
      <c r="M8" s="269" t="s">
        <v>8</v>
      </c>
      <c r="N8" s="270" t="s">
        <v>9</v>
      </c>
      <c r="O8" s="271" t="s">
        <v>2</v>
      </c>
      <c r="P8" s="272" t="s">
        <v>12</v>
      </c>
      <c r="Q8" s="404"/>
      <c r="R8" s="409"/>
      <c r="S8" s="38"/>
      <c r="T8" s="38"/>
      <c r="U8" s="38"/>
      <c r="V8" s="20"/>
      <c r="W8" s="20" t="s">
        <v>38</v>
      </c>
      <c r="X8" s="20"/>
      <c r="Y8" s="20" t="s">
        <v>35</v>
      </c>
      <c r="Z8" s="20" t="s">
        <v>35</v>
      </c>
      <c r="AA8" s="20" t="s">
        <v>38</v>
      </c>
      <c r="AB8" s="20"/>
      <c r="AC8" s="20" t="s">
        <v>109</v>
      </c>
      <c r="AD8" s="20" t="s">
        <v>110</v>
      </c>
      <c r="AE8" s="20" t="s">
        <v>38</v>
      </c>
      <c r="AF8" s="20"/>
      <c r="AG8" s="20" t="s">
        <v>35</v>
      </c>
      <c r="AH8" s="20" t="s">
        <v>38</v>
      </c>
      <c r="AI8" s="20"/>
      <c r="AJ8" s="20" t="s">
        <v>109</v>
      </c>
      <c r="AK8" s="20" t="s">
        <v>110</v>
      </c>
      <c r="AL8" s="20" t="s">
        <v>108</v>
      </c>
      <c r="AM8" s="20" t="s">
        <v>108</v>
      </c>
      <c r="AN8" s="20"/>
    </row>
    <row r="9" spans="1:40" x14ac:dyDescent="0.2">
      <c r="A9" s="273" t="s">
        <v>13</v>
      </c>
      <c r="B9" s="274" t="s">
        <v>80</v>
      </c>
      <c r="C9" s="275" t="s">
        <v>81</v>
      </c>
      <c r="D9" s="254" t="s">
        <v>6</v>
      </c>
      <c r="E9" s="276" t="s">
        <v>6</v>
      </c>
      <c r="F9" s="276" t="s">
        <v>6</v>
      </c>
      <c r="G9" s="276" t="s">
        <v>5</v>
      </c>
      <c r="H9" s="276" t="s">
        <v>1</v>
      </c>
      <c r="I9" s="276" t="s">
        <v>7</v>
      </c>
      <c r="J9" s="229" t="s">
        <v>1</v>
      </c>
      <c r="K9" s="221" t="s">
        <v>5</v>
      </c>
      <c r="L9" s="254" t="s">
        <v>6</v>
      </c>
      <c r="M9" s="276" t="s">
        <v>1</v>
      </c>
      <c r="N9" s="277" t="s">
        <v>7</v>
      </c>
      <c r="O9" s="254" t="s">
        <v>1</v>
      </c>
      <c r="P9" s="276" t="s">
        <v>1</v>
      </c>
      <c r="Q9" s="405"/>
      <c r="R9" s="409"/>
      <c r="V9" s="398" t="s">
        <v>94</v>
      </c>
      <c r="W9" s="20" t="s">
        <v>80</v>
      </c>
      <c r="X9" s="20" t="s">
        <v>81</v>
      </c>
      <c r="Y9" s="20" t="s">
        <v>6</v>
      </c>
      <c r="Z9" s="20" t="s">
        <v>6</v>
      </c>
      <c r="AA9" s="20" t="s">
        <v>6</v>
      </c>
      <c r="AB9" s="20" t="s">
        <v>81</v>
      </c>
      <c r="AC9" s="20" t="s">
        <v>80</v>
      </c>
      <c r="AD9" s="20" t="s">
        <v>89</v>
      </c>
      <c r="AE9" s="20" t="s">
        <v>80</v>
      </c>
      <c r="AF9" s="20" t="s">
        <v>81</v>
      </c>
      <c r="AG9" s="20" t="s">
        <v>6</v>
      </c>
      <c r="AH9" s="20" t="s">
        <v>6</v>
      </c>
      <c r="AI9" s="20" t="s">
        <v>81</v>
      </c>
      <c r="AJ9" s="20" t="s">
        <v>80</v>
      </c>
      <c r="AK9" s="20" t="s">
        <v>89</v>
      </c>
      <c r="AL9" s="20" t="s">
        <v>80</v>
      </c>
      <c r="AM9" s="20" t="s">
        <v>80</v>
      </c>
    </row>
    <row r="10" spans="1:40" x14ac:dyDescent="0.2">
      <c r="A10" s="42" t="s">
        <v>19</v>
      </c>
      <c r="B10" s="43">
        <f>+W10</f>
        <v>0.98080890475490723</v>
      </c>
      <c r="C10" s="43">
        <f t="shared" ref="C10:C21" si="0">+X10</f>
        <v>7.1238009999999985</v>
      </c>
      <c r="D10" s="44">
        <f t="shared" ref="D10:D21" si="1">+Y10</f>
        <v>145.80901668394887</v>
      </c>
      <c r="E10" s="45">
        <f>+Z10</f>
        <v>77.071607006148497</v>
      </c>
      <c r="F10" s="45">
        <f>+AA10</f>
        <v>10.788457000000001</v>
      </c>
      <c r="G10" s="45">
        <f t="shared" ref="G10:G21" si="2">+AB10</f>
        <v>36.290274000000004</v>
      </c>
      <c r="H10" s="45">
        <f t="shared" ref="H10:H21" si="3">+AC10</f>
        <v>44.112780086937782</v>
      </c>
      <c r="I10" s="45">
        <f t="shared" ref="I10:I21" si="4">+AD10</f>
        <v>140.7025169108075</v>
      </c>
      <c r="J10" s="43">
        <f t="shared" ref="J10:J21" si="5">+AE10</f>
        <v>1.0130570952450926</v>
      </c>
      <c r="K10" s="46">
        <f t="shared" ref="K10:K21" si="6">+AF10</f>
        <v>0.37400300000000003</v>
      </c>
      <c r="L10" s="44">
        <f t="shared" ref="L10:L21" si="7">+AG10</f>
        <v>0</v>
      </c>
      <c r="M10" s="45">
        <f>+AJ10</f>
        <v>0.92456130369389622</v>
      </c>
      <c r="N10" s="47">
        <f t="shared" ref="N10:N21" si="8">+AK10</f>
        <v>3.077762062204382</v>
      </c>
      <c r="O10" s="44">
        <f t="shared" ref="O10:O21" si="9">+AL10</f>
        <v>0.438218</v>
      </c>
      <c r="P10" s="45">
        <f t="shared" ref="P10:P21" si="10">+AM10</f>
        <v>11.026629290302933</v>
      </c>
      <c r="Q10" s="45">
        <f>SUM(B10:P10)</f>
        <v>479.7334923440439</v>
      </c>
      <c r="R10" s="410"/>
      <c r="V10" s="20" t="s">
        <v>95</v>
      </c>
      <c r="W10" s="399">
        <v>0.98080890475490723</v>
      </c>
      <c r="X10" s="399">
        <v>7.1238009999999985</v>
      </c>
      <c r="Y10" s="34">
        <v>145.80901668394887</v>
      </c>
      <c r="Z10" s="34">
        <v>77.071607006148497</v>
      </c>
      <c r="AA10" s="399">
        <v>10.788457000000001</v>
      </c>
      <c r="AB10" s="399">
        <v>36.290274000000004</v>
      </c>
      <c r="AC10" s="399">
        <v>44.112780086937782</v>
      </c>
      <c r="AD10" s="399">
        <v>140.7025169108075</v>
      </c>
      <c r="AE10" s="399">
        <v>1.0130570952450926</v>
      </c>
      <c r="AF10" s="399">
        <v>0.37400300000000003</v>
      </c>
      <c r="AG10" s="399">
        <v>0</v>
      </c>
      <c r="AH10" s="399">
        <v>0</v>
      </c>
      <c r="AI10" s="399">
        <v>0</v>
      </c>
      <c r="AJ10" s="399">
        <v>0.92456130369389622</v>
      </c>
      <c r="AK10" s="399">
        <v>3.077762062204382</v>
      </c>
      <c r="AL10" s="399">
        <v>0.438218</v>
      </c>
      <c r="AM10" s="399">
        <v>11.026629290302933</v>
      </c>
      <c r="AN10" s="34">
        <v>479.7334923440439</v>
      </c>
    </row>
    <row r="11" spans="1:40" x14ac:dyDescent="0.2">
      <c r="A11" s="42" t="s">
        <v>20</v>
      </c>
      <c r="B11" s="43">
        <f t="shared" ref="B11:B21" si="11">+W11</f>
        <v>0.72087684258555962</v>
      </c>
      <c r="C11" s="43">
        <f t="shared" si="0"/>
        <v>7.4781479999999982</v>
      </c>
      <c r="D11" s="44">
        <f t="shared" si="1"/>
        <v>178.76229929027417</v>
      </c>
      <c r="E11" s="45">
        <f t="shared" ref="E11:E21" si="12">+Z11</f>
        <v>73.2499455895599</v>
      </c>
      <c r="F11" s="45">
        <f t="shared" ref="F11:F21" si="13">+AA11</f>
        <v>9.5016820000000006</v>
      </c>
      <c r="G11" s="45">
        <f t="shared" si="2"/>
        <v>32.458987</v>
      </c>
      <c r="H11" s="45">
        <f t="shared" si="3"/>
        <v>37.750255246142103</v>
      </c>
      <c r="I11" s="45">
        <f t="shared" si="4"/>
        <v>65.442244189919052</v>
      </c>
      <c r="J11" s="43">
        <f t="shared" si="5"/>
        <v>1.0625371574144404</v>
      </c>
      <c r="K11" s="46">
        <f t="shared" si="6"/>
        <v>0.26595100000000005</v>
      </c>
      <c r="L11" s="44">
        <f t="shared" si="7"/>
        <v>0</v>
      </c>
      <c r="M11" s="45">
        <f t="shared" ref="M11:M21" si="14">+AJ11</f>
        <v>1.1986751444895953</v>
      </c>
      <c r="N11" s="47">
        <f t="shared" si="8"/>
        <v>2.7388157830928717</v>
      </c>
      <c r="O11" s="44">
        <f t="shared" si="9"/>
        <v>0.34969499999999998</v>
      </c>
      <c r="P11" s="45">
        <f t="shared" si="10"/>
        <v>10.163395290302933</v>
      </c>
      <c r="Q11" s="45">
        <f t="shared" ref="Q11:Q21" si="15">SUM(B11:P11)</f>
        <v>421.14350753378062</v>
      </c>
      <c r="R11" s="410"/>
      <c r="V11" s="20" t="s">
        <v>96</v>
      </c>
      <c r="W11" s="399">
        <v>0.72087684258555962</v>
      </c>
      <c r="X11" s="399">
        <v>7.4781479999999982</v>
      </c>
      <c r="Y11" s="34">
        <v>178.76229929027417</v>
      </c>
      <c r="Z11" s="34">
        <v>73.2499455895599</v>
      </c>
      <c r="AA11" s="399">
        <v>9.5016820000000006</v>
      </c>
      <c r="AB11" s="399">
        <v>32.458987</v>
      </c>
      <c r="AC11" s="399">
        <v>37.750255246142103</v>
      </c>
      <c r="AD11" s="399">
        <v>65.442244189919052</v>
      </c>
      <c r="AE11" s="399">
        <v>1.0625371574144404</v>
      </c>
      <c r="AF11" s="399">
        <v>0.26595100000000005</v>
      </c>
      <c r="AG11" s="399">
        <v>0</v>
      </c>
      <c r="AH11" s="399">
        <v>0</v>
      </c>
      <c r="AI11" s="399">
        <v>0</v>
      </c>
      <c r="AJ11" s="399">
        <v>1.1986751444895953</v>
      </c>
      <c r="AK11" s="399">
        <v>2.7388157830928717</v>
      </c>
      <c r="AL11" s="399">
        <v>0.34969499999999998</v>
      </c>
      <c r="AM11" s="399">
        <v>10.163395290302933</v>
      </c>
      <c r="AN11" s="34">
        <v>421.14350753378062</v>
      </c>
    </row>
    <row r="12" spans="1:40" x14ac:dyDescent="0.2">
      <c r="A12" s="42" t="s">
        <v>21</v>
      </c>
      <c r="B12" s="43">
        <f t="shared" si="11"/>
        <v>0.82450012961672992</v>
      </c>
      <c r="C12" s="43">
        <f t="shared" si="0"/>
        <v>8.4174169999999986</v>
      </c>
      <c r="D12" s="44">
        <f t="shared" si="1"/>
        <v>221.16516895330966</v>
      </c>
      <c r="E12" s="45">
        <f t="shared" si="12"/>
        <v>72.266307521730155</v>
      </c>
      <c r="F12" s="45">
        <f t="shared" si="13"/>
        <v>10.481907</v>
      </c>
      <c r="G12" s="45">
        <f t="shared" si="2"/>
        <v>32.886946999999999</v>
      </c>
      <c r="H12" s="45">
        <f t="shared" si="3"/>
        <v>44.888115144404068</v>
      </c>
      <c r="I12" s="45">
        <f t="shared" si="4"/>
        <v>170.95937080286603</v>
      </c>
      <c r="J12" s="43">
        <f t="shared" si="5"/>
        <v>1.22795587038327</v>
      </c>
      <c r="K12" s="46">
        <f t="shared" si="6"/>
        <v>0.39652999999999999</v>
      </c>
      <c r="L12" s="44">
        <f t="shared" si="7"/>
        <v>0</v>
      </c>
      <c r="M12" s="45">
        <f t="shared" si="14"/>
        <v>1.0150572462276182</v>
      </c>
      <c r="N12" s="47">
        <f t="shared" si="8"/>
        <v>3.6772971701458403</v>
      </c>
      <c r="O12" s="44">
        <f t="shared" si="9"/>
        <v>0.127803</v>
      </c>
      <c r="P12" s="45">
        <f t="shared" si="10"/>
        <v>11.211719290302936</v>
      </c>
      <c r="Q12" s="45">
        <f t="shared" si="15"/>
        <v>579.54609612898616</v>
      </c>
      <c r="R12" s="410"/>
      <c r="V12" s="20" t="s">
        <v>97</v>
      </c>
      <c r="W12" s="399">
        <v>0.82450012961672992</v>
      </c>
      <c r="X12" s="399">
        <v>8.4174169999999986</v>
      </c>
      <c r="Y12" s="34">
        <v>221.16516895330966</v>
      </c>
      <c r="Z12" s="34">
        <v>72.266307521730155</v>
      </c>
      <c r="AA12" s="399">
        <v>10.481907</v>
      </c>
      <c r="AB12" s="399">
        <v>32.886946999999999</v>
      </c>
      <c r="AC12" s="399">
        <v>44.888115144404068</v>
      </c>
      <c r="AD12" s="399">
        <v>170.95937080286603</v>
      </c>
      <c r="AE12" s="399">
        <v>1.22795587038327</v>
      </c>
      <c r="AF12" s="399">
        <v>0.39652999999999999</v>
      </c>
      <c r="AG12" s="399">
        <v>0</v>
      </c>
      <c r="AH12" s="399">
        <v>0</v>
      </c>
      <c r="AI12" s="399">
        <v>0</v>
      </c>
      <c r="AJ12" s="399">
        <v>1.0150572462276182</v>
      </c>
      <c r="AK12" s="399">
        <v>3.6772971701458403</v>
      </c>
      <c r="AL12" s="399">
        <v>0.127803</v>
      </c>
      <c r="AM12" s="399">
        <v>11.211719290302936</v>
      </c>
      <c r="AN12" s="34">
        <v>579.54609612898616</v>
      </c>
    </row>
    <row r="13" spans="1:40" x14ac:dyDescent="0.2">
      <c r="A13" s="42" t="s">
        <v>22</v>
      </c>
      <c r="B13" s="43">
        <f t="shared" si="11"/>
        <v>0.80520951561126208</v>
      </c>
      <c r="C13" s="43">
        <f t="shared" si="0"/>
        <v>7.8430770000000001</v>
      </c>
      <c r="D13" s="44">
        <f t="shared" si="1"/>
        <v>139.5667350936194</v>
      </c>
      <c r="E13" s="45">
        <f t="shared" si="12"/>
        <v>84.764586267298284</v>
      </c>
      <c r="F13" s="45">
        <f t="shared" si="13"/>
        <v>9.5647550000000017</v>
      </c>
      <c r="G13" s="45">
        <f t="shared" si="2"/>
        <v>31.986940000000001</v>
      </c>
      <c r="H13" s="45">
        <f t="shared" si="3"/>
        <v>40.990402697126484</v>
      </c>
      <c r="I13" s="45">
        <f t="shared" si="4"/>
        <v>83.27148251858226</v>
      </c>
      <c r="J13" s="43">
        <f t="shared" si="5"/>
        <v>0.62742848438873788</v>
      </c>
      <c r="K13" s="46">
        <f t="shared" si="6"/>
        <v>0.34345500000000007</v>
      </c>
      <c r="L13" s="44">
        <f t="shared" si="7"/>
        <v>0</v>
      </c>
      <c r="M13" s="45">
        <f t="shared" si="14"/>
        <v>0.92606769350520701</v>
      </c>
      <c r="N13" s="47">
        <f t="shared" si="8"/>
        <v>2.9046114544296375</v>
      </c>
      <c r="O13" s="44">
        <f t="shared" si="9"/>
        <v>0.36711300000000002</v>
      </c>
      <c r="P13" s="45">
        <f t="shared" si="10"/>
        <v>11.269496290302936</v>
      </c>
      <c r="Q13" s="45">
        <f t="shared" si="15"/>
        <v>415.23136001486421</v>
      </c>
      <c r="R13" s="410"/>
      <c r="V13" s="20" t="s">
        <v>98</v>
      </c>
      <c r="W13" s="399">
        <v>0.80520951561126208</v>
      </c>
      <c r="X13" s="399">
        <v>7.8430770000000001</v>
      </c>
      <c r="Y13" s="34">
        <v>139.5667350936194</v>
      </c>
      <c r="Z13" s="34">
        <v>84.764586267298284</v>
      </c>
      <c r="AA13" s="399">
        <v>9.5647550000000017</v>
      </c>
      <c r="AB13" s="399">
        <v>31.986940000000001</v>
      </c>
      <c r="AC13" s="399">
        <v>40.990402697126484</v>
      </c>
      <c r="AD13" s="399">
        <v>83.27148251858226</v>
      </c>
      <c r="AE13" s="399">
        <v>0.62742848438873788</v>
      </c>
      <c r="AF13" s="399">
        <v>0.34345500000000007</v>
      </c>
      <c r="AG13" s="399">
        <v>0</v>
      </c>
      <c r="AH13" s="399">
        <v>0</v>
      </c>
      <c r="AI13" s="399">
        <v>0</v>
      </c>
      <c r="AJ13" s="399">
        <v>0.92606769350520701</v>
      </c>
      <c r="AK13" s="399">
        <v>2.9046114544296375</v>
      </c>
      <c r="AL13" s="399">
        <v>0.36711300000000002</v>
      </c>
      <c r="AM13" s="399">
        <v>11.269496290302936</v>
      </c>
      <c r="AN13" s="34">
        <v>415.23136001486421</v>
      </c>
    </row>
    <row r="14" spans="1:40" x14ac:dyDescent="0.2">
      <c r="A14" s="42" t="s">
        <v>23</v>
      </c>
      <c r="B14" s="43">
        <f t="shared" si="11"/>
        <v>0.86906867674911903</v>
      </c>
      <c r="C14" s="43">
        <f t="shared" si="0"/>
        <v>5.8008730000000011</v>
      </c>
      <c r="D14" s="44">
        <f t="shared" si="1"/>
        <v>211.34566717047093</v>
      </c>
      <c r="E14" s="45">
        <f t="shared" si="12"/>
        <v>85.11555872903628</v>
      </c>
      <c r="F14" s="45">
        <f t="shared" si="13"/>
        <v>9.8499870000000005</v>
      </c>
      <c r="G14" s="45">
        <f t="shared" si="2"/>
        <v>30.216367999999999</v>
      </c>
      <c r="H14" s="45">
        <f t="shared" si="3"/>
        <v>45.589707762849912</v>
      </c>
      <c r="I14" s="45">
        <f t="shared" si="4"/>
        <v>126.99511659229678</v>
      </c>
      <c r="J14" s="43">
        <f t="shared" si="5"/>
        <v>8.0401323250881035E-2</v>
      </c>
      <c r="K14" s="46">
        <f t="shared" si="6"/>
        <v>0.27427500000000005</v>
      </c>
      <c r="L14" s="44">
        <f t="shared" si="7"/>
        <v>0</v>
      </c>
      <c r="M14" s="45">
        <f t="shared" si="14"/>
        <v>1.0174266277817752</v>
      </c>
      <c r="N14" s="47">
        <f t="shared" si="8"/>
        <v>3.4810543807150811</v>
      </c>
      <c r="O14" s="44">
        <f t="shared" si="9"/>
        <v>0.14536399999999997</v>
      </c>
      <c r="P14" s="45">
        <f t="shared" si="10"/>
        <v>11.623318290302935</v>
      </c>
      <c r="Q14" s="45">
        <f t="shared" si="15"/>
        <v>532.40418655345366</v>
      </c>
      <c r="R14" s="410"/>
      <c r="V14" s="20" t="s">
        <v>99</v>
      </c>
      <c r="W14" s="399">
        <v>0.86906867674911903</v>
      </c>
      <c r="X14" s="399">
        <v>5.8008730000000011</v>
      </c>
      <c r="Y14" s="34">
        <v>211.34566717047093</v>
      </c>
      <c r="Z14" s="34">
        <v>85.11555872903628</v>
      </c>
      <c r="AA14" s="399">
        <v>9.8499870000000005</v>
      </c>
      <c r="AB14" s="399">
        <v>30.216367999999999</v>
      </c>
      <c r="AC14" s="399">
        <v>45.589707762849912</v>
      </c>
      <c r="AD14" s="399">
        <v>126.99511659229678</v>
      </c>
      <c r="AE14" s="399">
        <v>8.0401323250881035E-2</v>
      </c>
      <c r="AF14" s="399">
        <v>0.27427500000000005</v>
      </c>
      <c r="AG14" s="399">
        <v>0</v>
      </c>
      <c r="AH14" s="399">
        <v>0</v>
      </c>
      <c r="AI14" s="399">
        <v>0</v>
      </c>
      <c r="AJ14" s="399">
        <v>1.0174266277817752</v>
      </c>
      <c r="AK14" s="399">
        <v>3.4810543807150811</v>
      </c>
      <c r="AL14" s="399">
        <v>0.14536399999999997</v>
      </c>
      <c r="AM14" s="399">
        <v>11.623318290302935</v>
      </c>
      <c r="AN14" s="34">
        <v>532.40418655345366</v>
      </c>
    </row>
    <row r="15" spans="1:40" x14ac:dyDescent="0.2">
      <c r="A15" s="42" t="s">
        <v>24</v>
      </c>
      <c r="B15" s="43">
        <f t="shared" si="11"/>
        <v>0.80251490647191226</v>
      </c>
      <c r="C15" s="43">
        <f t="shared" si="0"/>
        <v>6.347518</v>
      </c>
      <c r="D15" s="44">
        <f t="shared" si="1"/>
        <v>148.48982781184972</v>
      </c>
      <c r="E15" s="45">
        <f t="shared" si="12"/>
        <v>79.622333619908602</v>
      </c>
      <c r="F15" s="45">
        <f t="shared" si="13"/>
        <v>9.3604450000000003</v>
      </c>
      <c r="G15" s="45">
        <f t="shared" si="2"/>
        <v>27.863953000000002</v>
      </c>
      <c r="H15" s="45">
        <f t="shared" si="3"/>
        <v>43.522570393197718</v>
      </c>
      <c r="I15" s="45">
        <f t="shared" si="4"/>
        <v>104.3621427384896</v>
      </c>
      <c r="J15" s="43">
        <f t="shared" si="5"/>
        <v>7.0989093528087827E-2</v>
      </c>
      <c r="K15" s="46">
        <f t="shared" si="6"/>
        <v>0.26840099999999995</v>
      </c>
      <c r="L15" s="44">
        <f t="shared" si="7"/>
        <v>0</v>
      </c>
      <c r="M15" s="45">
        <f t="shared" si="14"/>
        <v>1.1089929974339723</v>
      </c>
      <c r="N15" s="47">
        <f t="shared" si="8"/>
        <v>2.6507842345223209</v>
      </c>
      <c r="O15" s="44">
        <f t="shared" si="9"/>
        <v>0.46446899999999991</v>
      </c>
      <c r="P15" s="45">
        <f t="shared" si="10"/>
        <v>10.448278290302936</v>
      </c>
      <c r="Q15" s="45">
        <f t="shared" si="15"/>
        <v>435.38322008570492</v>
      </c>
      <c r="R15" s="410"/>
      <c r="V15" s="20" t="s">
        <v>100</v>
      </c>
      <c r="W15" s="399">
        <v>0.80251490647191226</v>
      </c>
      <c r="X15" s="399">
        <v>6.347518</v>
      </c>
      <c r="Y15" s="34">
        <v>148.48982781184972</v>
      </c>
      <c r="Z15" s="34">
        <v>79.622333619908602</v>
      </c>
      <c r="AA15" s="399">
        <v>9.3604450000000003</v>
      </c>
      <c r="AB15" s="399">
        <v>27.863953000000002</v>
      </c>
      <c r="AC15" s="399">
        <v>43.522570393197718</v>
      </c>
      <c r="AD15" s="399">
        <v>104.3621427384896</v>
      </c>
      <c r="AE15" s="399">
        <v>7.0989093528087827E-2</v>
      </c>
      <c r="AF15" s="399">
        <v>0.26840099999999995</v>
      </c>
      <c r="AG15" s="399">
        <v>0</v>
      </c>
      <c r="AH15" s="399">
        <v>0</v>
      </c>
      <c r="AI15" s="399">
        <v>0</v>
      </c>
      <c r="AJ15" s="399">
        <v>1.1089929974339723</v>
      </c>
      <c r="AK15" s="399">
        <v>2.6507842345223209</v>
      </c>
      <c r="AL15" s="399">
        <v>0.46446899999999991</v>
      </c>
      <c r="AM15" s="399">
        <v>10.448278290302936</v>
      </c>
      <c r="AN15" s="34">
        <v>435.38322008570492</v>
      </c>
    </row>
    <row r="16" spans="1:40" x14ac:dyDescent="0.2">
      <c r="A16" s="42" t="s">
        <v>25</v>
      </c>
      <c r="B16" s="43">
        <f t="shared" si="11"/>
        <v>1.3456716461164815</v>
      </c>
      <c r="C16" s="43">
        <f t="shared" si="0"/>
        <v>8.2783979999999993</v>
      </c>
      <c r="D16" s="44">
        <f t="shared" si="1"/>
        <v>241.55107680019515</v>
      </c>
      <c r="E16" s="45">
        <f t="shared" si="12"/>
        <v>86.570596213352943</v>
      </c>
      <c r="F16" s="45">
        <f t="shared" si="13"/>
        <v>10.554563999999999</v>
      </c>
      <c r="G16" s="45">
        <f t="shared" si="2"/>
        <v>28.278996000000006</v>
      </c>
      <c r="H16" s="45">
        <f t="shared" si="3"/>
        <v>43.924473803084084</v>
      </c>
      <c r="I16" s="45">
        <f t="shared" si="4"/>
        <v>135.96894795303547</v>
      </c>
      <c r="J16" s="43">
        <f t="shared" si="5"/>
        <v>4.5988353883518643E-2</v>
      </c>
      <c r="K16" s="46">
        <f t="shared" si="6"/>
        <v>0.255077</v>
      </c>
      <c r="L16" s="44">
        <f t="shared" si="7"/>
        <v>0</v>
      </c>
      <c r="M16" s="45">
        <f t="shared" si="14"/>
        <v>1.077396587547595</v>
      </c>
      <c r="N16" s="47">
        <f t="shared" si="8"/>
        <v>3.4922810199763599</v>
      </c>
      <c r="O16" s="44">
        <f t="shared" si="9"/>
        <v>0.35274099999999997</v>
      </c>
      <c r="P16" s="45">
        <f t="shared" si="10"/>
        <v>9.7921352903029337</v>
      </c>
      <c r="Q16" s="45">
        <f t="shared" si="15"/>
        <v>571.48834366749452</v>
      </c>
      <c r="R16" s="410"/>
      <c r="V16" s="20" t="s">
        <v>101</v>
      </c>
      <c r="W16" s="399">
        <v>1.3456716461164815</v>
      </c>
      <c r="X16" s="399">
        <v>8.2783979999999993</v>
      </c>
      <c r="Y16" s="34">
        <v>241.55107680019515</v>
      </c>
      <c r="Z16" s="34">
        <v>86.570596213352943</v>
      </c>
      <c r="AA16" s="399">
        <v>10.554563999999999</v>
      </c>
      <c r="AB16" s="399">
        <v>28.278996000000006</v>
      </c>
      <c r="AC16" s="399">
        <v>43.924473803084084</v>
      </c>
      <c r="AD16" s="399">
        <v>135.96894795303547</v>
      </c>
      <c r="AE16" s="399">
        <v>4.5988353883518643E-2</v>
      </c>
      <c r="AF16" s="399">
        <v>0.255077</v>
      </c>
      <c r="AG16" s="399">
        <v>0</v>
      </c>
      <c r="AH16" s="399">
        <v>0</v>
      </c>
      <c r="AI16" s="399">
        <v>0</v>
      </c>
      <c r="AJ16" s="399">
        <v>1.077396587547595</v>
      </c>
      <c r="AK16" s="399">
        <v>3.4922810199763599</v>
      </c>
      <c r="AL16" s="399">
        <v>0.35274099999999997</v>
      </c>
      <c r="AM16" s="399">
        <v>9.7921352903029337</v>
      </c>
      <c r="AN16" s="34">
        <v>571.48834366749452</v>
      </c>
    </row>
    <row r="17" spans="1:40" x14ac:dyDescent="0.2">
      <c r="A17" s="42" t="s">
        <v>26</v>
      </c>
      <c r="B17" s="43">
        <f t="shared" si="11"/>
        <v>0.83917821851025054</v>
      </c>
      <c r="C17" s="43">
        <f t="shared" si="0"/>
        <v>8.1984269999999988</v>
      </c>
      <c r="D17" s="44">
        <f t="shared" si="1"/>
        <v>218.34318282953103</v>
      </c>
      <c r="E17" s="45">
        <f t="shared" si="12"/>
        <v>91.525430820284882</v>
      </c>
      <c r="F17" s="45">
        <f t="shared" si="13"/>
        <v>9.1629750000000012</v>
      </c>
      <c r="G17" s="45">
        <f t="shared" si="2"/>
        <v>28.940874000000001</v>
      </c>
      <c r="H17" s="45">
        <f t="shared" si="3"/>
        <v>45.096745988649609</v>
      </c>
      <c r="I17" s="45">
        <f t="shared" si="4"/>
        <v>118.24205687688529</v>
      </c>
      <c r="J17" s="43">
        <f t="shared" si="5"/>
        <v>4.3309781489749427E-2</v>
      </c>
      <c r="K17" s="46">
        <f t="shared" si="6"/>
        <v>0.31195899999999999</v>
      </c>
      <c r="L17" s="44">
        <f t="shared" si="7"/>
        <v>0</v>
      </c>
      <c r="M17" s="45">
        <f t="shared" si="14"/>
        <v>1.1020484019820767</v>
      </c>
      <c r="N17" s="47">
        <f t="shared" si="8"/>
        <v>3.1720880961265983</v>
      </c>
      <c r="O17" s="44">
        <f t="shared" si="9"/>
        <v>0.38648799999999994</v>
      </c>
      <c r="P17" s="45">
        <f t="shared" si="10"/>
        <v>9.301974290302935</v>
      </c>
      <c r="Q17" s="45">
        <f>SUM(B17:P17)</f>
        <v>534.66673830376237</v>
      </c>
      <c r="R17" s="410"/>
      <c r="V17" s="20" t="s">
        <v>102</v>
      </c>
      <c r="W17" s="399">
        <v>0.83917821851025054</v>
      </c>
      <c r="X17" s="399">
        <v>8.1984269999999988</v>
      </c>
      <c r="Y17" s="34">
        <v>218.34318282953103</v>
      </c>
      <c r="Z17" s="34">
        <v>91.525430820284882</v>
      </c>
      <c r="AA17" s="399">
        <v>9.1629750000000012</v>
      </c>
      <c r="AB17" s="399">
        <v>28.940874000000001</v>
      </c>
      <c r="AC17" s="399">
        <v>45.096745988649609</v>
      </c>
      <c r="AD17" s="399">
        <v>118.24205687688529</v>
      </c>
      <c r="AE17" s="399">
        <v>4.3309781489749427E-2</v>
      </c>
      <c r="AF17" s="399">
        <v>0.31195899999999999</v>
      </c>
      <c r="AG17" s="399">
        <v>0</v>
      </c>
      <c r="AH17" s="399">
        <v>0</v>
      </c>
      <c r="AI17" s="399">
        <v>0</v>
      </c>
      <c r="AJ17" s="399">
        <v>1.1020484019820767</v>
      </c>
      <c r="AK17" s="399">
        <v>3.1720880961265983</v>
      </c>
      <c r="AL17" s="399">
        <v>0.38648799999999994</v>
      </c>
      <c r="AM17" s="399">
        <v>9.301974290302935</v>
      </c>
      <c r="AN17" s="34">
        <v>534.66673830376237</v>
      </c>
    </row>
    <row r="18" spans="1:40" x14ac:dyDescent="0.2">
      <c r="A18" s="42" t="s">
        <v>79</v>
      </c>
      <c r="B18" s="43">
        <f t="shared" si="11"/>
        <v>0.93525036869664091</v>
      </c>
      <c r="C18" s="43">
        <f t="shared" si="0"/>
        <v>7.0196109999999994</v>
      </c>
      <c r="D18" s="44">
        <f t="shared" si="1"/>
        <v>151.08692535949589</v>
      </c>
      <c r="E18" s="45">
        <f t="shared" si="12"/>
        <v>76.90591241105237</v>
      </c>
      <c r="F18" s="45">
        <f t="shared" si="13"/>
        <v>9.1127219999999998</v>
      </c>
      <c r="G18" s="45">
        <f t="shared" si="2"/>
        <v>29.358026000000006</v>
      </c>
      <c r="H18" s="45">
        <f t="shared" si="3"/>
        <v>41.377639928647291</v>
      </c>
      <c r="I18" s="45">
        <f t="shared" si="4"/>
        <v>92.553181946493126</v>
      </c>
      <c r="J18" s="43">
        <f t="shared" si="5"/>
        <v>5.3522631303359033E-2</v>
      </c>
      <c r="K18" s="46">
        <f t="shared" si="6"/>
        <v>0.59654699999999994</v>
      </c>
      <c r="L18" s="44">
        <f t="shared" si="7"/>
        <v>0</v>
      </c>
      <c r="M18" s="45">
        <f t="shared" si="14"/>
        <v>1.2090014619843894</v>
      </c>
      <c r="N18" s="47">
        <f t="shared" si="8"/>
        <v>3.3260440265187845</v>
      </c>
      <c r="O18" s="44">
        <f t="shared" si="9"/>
        <v>0.34462200000000004</v>
      </c>
      <c r="P18" s="45">
        <f t="shared" si="10"/>
        <v>9.8828232903029356</v>
      </c>
      <c r="Q18" s="45">
        <f t="shared" si="15"/>
        <v>423.76182942449475</v>
      </c>
      <c r="R18" s="410"/>
      <c r="V18" s="20" t="s">
        <v>103</v>
      </c>
      <c r="W18" s="399">
        <v>0.93525036869664091</v>
      </c>
      <c r="X18" s="399">
        <v>7.0196109999999994</v>
      </c>
      <c r="Y18" s="34">
        <v>151.08692535949589</v>
      </c>
      <c r="Z18" s="34">
        <v>76.90591241105237</v>
      </c>
      <c r="AA18" s="399">
        <v>9.1127219999999998</v>
      </c>
      <c r="AB18" s="399">
        <v>29.358026000000006</v>
      </c>
      <c r="AC18" s="399">
        <v>41.377639928647291</v>
      </c>
      <c r="AD18" s="399">
        <v>92.553181946493126</v>
      </c>
      <c r="AE18" s="399">
        <v>5.3522631303359033E-2</v>
      </c>
      <c r="AF18" s="399">
        <v>0.59654699999999994</v>
      </c>
      <c r="AG18" s="399">
        <v>0</v>
      </c>
      <c r="AH18" s="399">
        <v>0</v>
      </c>
      <c r="AI18" s="399">
        <v>0</v>
      </c>
      <c r="AJ18" s="399">
        <v>1.2090014619843894</v>
      </c>
      <c r="AK18" s="399">
        <v>3.3260440265187845</v>
      </c>
      <c r="AL18" s="399">
        <v>0.34462200000000004</v>
      </c>
      <c r="AM18" s="399">
        <v>9.8828232903029356</v>
      </c>
      <c r="AN18" s="34">
        <v>423.76182942449475</v>
      </c>
    </row>
    <row r="19" spans="1:40" x14ac:dyDescent="0.2">
      <c r="A19" s="42" t="s">
        <v>28</v>
      </c>
      <c r="B19" s="43">
        <f t="shared" si="11"/>
        <v>0.79208839232080541</v>
      </c>
      <c r="C19" s="43">
        <f t="shared" si="0"/>
        <v>7.4181069999999991</v>
      </c>
      <c r="D19" s="44">
        <f t="shared" si="1"/>
        <v>166.12540766942723</v>
      </c>
      <c r="E19" s="45">
        <f t="shared" si="12"/>
        <v>103.05602505940602</v>
      </c>
      <c r="F19" s="45">
        <f t="shared" si="13"/>
        <v>10.944867</v>
      </c>
      <c r="G19" s="45">
        <f t="shared" si="2"/>
        <v>30.824533000000002</v>
      </c>
      <c r="H19" s="45">
        <f t="shared" si="3"/>
        <v>46.031321333009231</v>
      </c>
      <c r="I19" s="45">
        <f t="shared" si="4"/>
        <v>143.78530158608612</v>
      </c>
      <c r="J19" s="43">
        <f t="shared" si="5"/>
        <v>6.5587607679194734E-2</v>
      </c>
      <c r="K19" s="46">
        <f t="shared" si="6"/>
        <v>0.37377300000000002</v>
      </c>
      <c r="L19" s="44">
        <f t="shared" si="7"/>
        <v>0</v>
      </c>
      <c r="M19" s="45">
        <f t="shared" si="14"/>
        <v>1.0315830576224529</v>
      </c>
      <c r="N19" s="47">
        <f t="shared" si="8"/>
        <v>3.8154993869257705</v>
      </c>
      <c r="O19" s="44">
        <f t="shared" si="9"/>
        <v>0.32303999999999994</v>
      </c>
      <c r="P19" s="45">
        <f t="shared" si="10"/>
        <v>10.252370290302936</v>
      </c>
      <c r="Q19" s="45">
        <f t="shared" si="15"/>
        <v>524.83950438277975</v>
      </c>
      <c r="R19" s="410"/>
      <c r="V19" s="20" t="s">
        <v>104</v>
      </c>
      <c r="W19" s="399">
        <v>0.79208839232080541</v>
      </c>
      <c r="X19" s="399">
        <v>7.4181069999999991</v>
      </c>
      <c r="Y19" s="34">
        <v>166.12540766942723</v>
      </c>
      <c r="Z19" s="34">
        <v>103.05602505940602</v>
      </c>
      <c r="AA19" s="399">
        <v>10.944867</v>
      </c>
      <c r="AB19" s="399">
        <v>30.824533000000002</v>
      </c>
      <c r="AC19" s="399">
        <v>46.031321333009231</v>
      </c>
      <c r="AD19" s="399">
        <v>143.78530158608612</v>
      </c>
      <c r="AE19" s="399">
        <v>6.5587607679194734E-2</v>
      </c>
      <c r="AF19" s="399">
        <v>0.37377300000000002</v>
      </c>
      <c r="AG19" s="399">
        <v>0</v>
      </c>
      <c r="AH19" s="399">
        <v>0</v>
      </c>
      <c r="AI19" s="399">
        <v>0</v>
      </c>
      <c r="AJ19" s="399">
        <v>1.0315830576224529</v>
      </c>
      <c r="AK19" s="399">
        <v>3.8154993869257705</v>
      </c>
      <c r="AL19" s="399">
        <v>0.32303999999999994</v>
      </c>
      <c r="AM19" s="399">
        <v>10.252370290302936</v>
      </c>
      <c r="AN19" s="34">
        <v>524.83950438277975</v>
      </c>
    </row>
    <row r="20" spans="1:40" x14ac:dyDescent="0.2">
      <c r="A20" s="42" t="s">
        <v>29</v>
      </c>
      <c r="B20" s="43">
        <f t="shared" si="11"/>
        <v>0.75040039306358364</v>
      </c>
      <c r="C20" s="43">
        <f t="shared" si="0"/>
        <v>6.7218360000000006</v>
      </c>
      <c r="D20" s="44">
        <f t="shared" si="1"/>
        <v>163.5659510354551</v>
      </c>
      <c r="E20" s="45">
        <f t="shared" si="12"/>
        <v>103.35251859810559</v>
      </c>
      <c r="F20" s="45">
        <f t="shared" si="13"/>
        <v>10.812498999999999</v>
      </c>
      <c r="G20" s="45">
        <f t="shared" si="2"/>
        <v>30.954004000000008</v>
      </c>
      <c r="H20" s="45">
        <f t="shared" si="3"/>
        <v>49.508572761030159</v>
      </c>
      <c r="I20" s="45">
        <f t="shared" si="4"/>
        <v>125.54838006034383</v>
      </c>
      <c r="J20" s="43">
        <f t="shared" si="5"/>
        <v>0.10946060693641617</v>
      </c>
      <c r="K20" s="46">
        <f t="shared" si="6"/>
        <v>0.36548900000000001</v>
      </c>
      <c r="L20" s="44">
        <f t="shared" si="7"/>
        <v>0</v>
      </c>
      <c r="M20" s="45">
        <f t="shared" si="14"/>
        <v>1.0243636296015177</v>
      </c>
      <c r="N20" s="47">
        <f t="shared" si="8"/>
        <v>3.5090549126680863</v>
      </c>
      <c r="O20" s="44">
        <f t="shared" si="9"/>
        <v>0.20621999999999999</v>
      </c>
      <c r="P20" s="45">
        <f t="shared" si="10"/>
        <v>9.3484102903029367</v>
      </c>
      <c r="Q20" s="45">
        <f t="shared" si="15"/>
        <v>505.77716028750723</v>
      </c>
      <c r="R20" s="410"/>
      <c r="V20" s="20" t="s">
        <v>105</v>
      </c>
      <c r="W20" s="399">
        <v>0.75040039306358364</v>
      </c>
      <c r="X20" s="399">
        <v>6.7218360000000006</v>
      </c>
      <c r="Y20" s="34">
        <v>163.5659510354551</v>
      </c>
      <c r="Z20" s="34">
        <v>103.35251859810559</v>
      </c>
      <c r="AA20" s="399">
        <v>10.812498999999999</v>
      </c>
      <c r="AB20" s="399">
        <v>30.954004000000008</v>
      </c>
      <c r="AC20" s="399">
        <v>49.508572761030159</v>
      </c>
      <c r="AD20" s="399">
        <v>125.54838006034383</v>
      </c>
      <c r="AE20" s="399">
        <v>0.10946060693641617</v>
      </c>
      <c r="AF20" s="399">
        <v>0.36548900000000001</v>
      </c>
      <c r="AG20" s="399">
        <v>0</v>
      </c>
      <c r="AH20" s="399">
        <v>0</v>
      </c>
      <c r="AI20" s="399">
        <v>0</v>
      </c>
      <c r="AJ20" s="399">
        <v>1.0243636296015177</v>
      </c>
      <c r="AK20" s="399">
        <v>3.5090549126680863</v>
      </c>
      <c r="AL20" s="399">
        <v>0.20621999999999999</v>
      </c>
      <c r="AM20" s="399">
        <v>9.3484102903029367</v>
      </c>
      <c r="AN20" s="34">
        <v>505.77716028750723</v>
      </c>
    </row>
    <row r="21" spans="1:40" x14ac:dyDescent="0.2">
      <c r="A21" s="48" t="s">
        <v>30</v>
      </c>
      <c r="B21" s="49">
        <f t="shared" si="11"/>
        <v>0.85590848120496266</v>
      </c>
      <c r="C21" s="50">
        <f t="shared" si="0"/>
        <v>5.272354</v>
      </c>
      <c r="D21" s="51">
        <f t="shared" si="1"/>
        <v>161.72129527371658</v>
      </c>
      <c r="E21" s="52">
        <f t="shared" si="12"/>
        <v>92.62949181026184</v>
      </c>
      <c r="F21" s="52">
        <f t="shared" si="13"/>
        <v>10.184235999999999</v>
      </c>
      <c r="G21" s="52">
        <f t="shared" si="2"/>
        <v>34.632529000000005</v>
      </c>
      <c r="H21" s="52">
        <f t="shared" si="3"/>
        <v>52.15367799082275</v>
      </c>
      <c r="I21" s="52">
        <f t="shared" si="4"/>
        <v>163.76483674757495</v>
      </c>
      <c r="J21" s="43">
        <f t="shared" si="5"/>
        <v>4.8753518795037365E-2</v>
      </c>
      <c r="K21" s="46">
        <f t="shared" si="6"/>
        <v>0.32475700000000002</v>
      </c>
      <c r="L21" s="51">
        <f t="shared" si="7"/>
        <v>0</v>
      </c>
      <c r="M21" s="52">
        <f t="shared" si="14"/>
        <v>0.98991339980894222</v>
      </c>
      <c r="N21" s="53">
        <f t="shared" si="8"/>
        <v>3.6582042254369624</v>
      </c>
      <c r="O21" s="51">
        <f t="shared" si="9"/>
        <v>0.31429600000000002</v>
      </c>
      <c r="P21" s="52">
        <f t="shared" si="10"/>
        <v>8.7363602903029349</v>
      </c>
      <c r="Q21" s="52">
        <f t="shared" si="15"/>
        <v>535.28661373792499</v>
      </c>
      <c r="R21" s="410"/>
      <c r="V21" s="20" t="s">
        <v>106</v>
      </c>
      <c r="W21" s="399">
        <v>0.85590848120496266</v>
      </c>
      <c r="X21" s="399">
        <v>5.272354</v>
      </c>
      <c r="Y21" s="34">
        <v>161.72129527371658</v>
      </c>
      <c r="Z21" s="34">
        <v>92.62949181026184</v>
      </c>
      <c r="AA21" s="399">
        <v>10.184235999999999</v>
      </c>
      <c r="AB21" s="399">
        <v>34.632529000000005</v>
      </c>
      <c r="AC21" s="399">
        <v>52.15367799082275</v>
      </c>
      <c r="AD21" s="399">
        <v>163.76483674757495</v>
      </c>
      <c r="AE21" s="399">
        <v>4.8753518795037365E-2</v>
      </c>
      <c r="AF21" s="399">
        <v>0.32475700000000002</v>
      </c>
      <c r="AG21" s="399">
        <v>0</v>
      </c>
      <c r="AH21" s="399">
        <v>0</v>
      </c>
      <c r="AI21" s="399">
        <v>0</v>
      </c>
      <c r="AJ21" s="399">
        <v>0.98991339980894222</v>
      </c>
      <c r="AK21" s="399">
        <v>3.6582042254369624</v>
      </c>
      <c r="AL21" s="399">
        <v>0.31429600000000002</v>
      </c>
      <c r="AM21" s="399">
        <v>8.7363602903029349</v>
      </c>
      <c r="AN21" s="34">
        <v>535.28661373792499</v>
      </c>
    </row>
    <row r="22" spans="1:40" x14ac:dyDescent="0.2">
      <c r="A22" s="365" t="s">
        <v>11</v>
      </c>
      <c r="B22" s="54">
        <f>SUM(B10:B21)</f>
        <v>10.521476475702215</v>
      </c>
      <c r="C22" s="55">
        <f t="shared" ref="C22:Q22" si="16">SUM(C10:C21)</f>
        <v>85.919567000000001</v>
      </c>
      <c r="D22" s="56">
        <f t="shared" si="16"/>
        <v>2147.532553971294</v>
      </c>
      <c r="E22" s="54">
        <f t="shared" si="16"/>
        <v>1026.1303136461454</v>
      </c>
      <c r="F22" s="54">
        <f t="shared" si="16"/>
        <v>120.31909600000002</v>
      </c>
      <c r="G22" s="54">
        <f t="shared" si="16"/>
        <v>374.69243100000006</v>
      </c>
      <c r="H22" s="54">
        <f t="shared" si="16"/>
        <v>534.94626313590118</v>
      </c>
      <c r="I22" s="57">
        <f t="shared" si="16"/>
        <v>1471.5955789233799</v>
      </c>
      <c r="J22" s="55">
        <f t="shared" si="16"/>
        <v>4.4489915242977851</v>
      </c>
      <c r="K22" s="56">
        <f t="shared" si="16"/>
        <v>4.1502170000000005</v>
      </c>
      <c r="L22" s="56">
        <f t="shared" si="16"/>
        <v>0</v>
      </c>
      <c r="M22" s="54">
        <f t="shared" si="16"/>
        <v>12.625087551679039</v>
      </c>
      <c r="N22" s="54">
        <f t="shared" si="16"/>
        <v>39.503496752762686</v>
      </c>
      <c r="O22" s="56">
        <f t="shared" si="16"/>
        <v>3.8200690000000002</v>
      </c>
      <c r="P22" s="57">
        <f t="shared" si="16"/>
        <v>123.05691048363524</v>
      </c>
      <c r="Q22" s="406">
        <f t="shared" si="16"/>
        <v>5959.2620524647973</v>
      </c>
      <c r="R22" s="411"/>
      <c r="V22" s="20" t="s">
        <v>84</v>
      </c>
      <c r="W22" s="399">
        <v>10.521476475702215</v>
      </c>
      <c r="X22" s="399">
        <v>85.919567000000001</v>
      </c>
      <c r="Y22" s="34">
        <v>2147.532553971294</v>
      </c>
      <c r="Z22" s="34">
        <v>1026.1303136461454</v>
      </c>
      <c r="AA22" s="399">
        <v>120.31909600000002</v>
      </c>
      <c r="AB22" s="399">
        <v>374.69243100000006</v>
      </c>
      <c r="AC22" s="399">
        <v>534.94626313590118</v>
      </c>
      <c r="AD22" s="399">
        <v>1471.5955789233799</v>
      </c>
      <c r="AE22" s="399">
        <v>4.4489915242977851</v>
      </c>
      <c r="AF22" s="399">
        <v>4.1502170000000005</v>
      </c>
      <c r="AG22" s="399">
        <v>0</v>
      </c>
      <c r="AH22" s="399">
        <v>0</v>
      </c>
      <c r="AI22" s="399">
        <v>0</v>
      </c>
      <c r="AJ22" s="399">
        <v>12.625087551679039</v>
      </c>
      <c r="AK22" s="399">
        <v>39.503496752762686</v>
      </c>
      <c r="AL22" s="399">
        <v>3.8200690000000002</v>
      </c>
      <c r="AM22" s="399">
        <v>123.05691048363524</v>
      </c>
      <c r="AN22" s="34">
        <v>5959.2620524647982</v>
      </c>
    </row>
    <row r="23" spans="1:40" ht="15.75" x14ac:dyDescent="0.2">
      <c r="A23" s="366"/>
      <c r="B23" s="347">
        <f>+SUM(B22:D22)</f>
        <v>2243.9735974469963</v>
      </c>
      <c r="C23" s="348"/>
      <c r="D23" s="348"/>
      <c r="E23" s="58">
        <f>SUM(E22)</f>
        <v>1026.1303136461454</v>
      </c>
      <c r="F23" s="347">
        <f>SUM(F22:I22)</f>
        <v>2501.5533690592811</v>
      </c>
      <c r="G23" s="348"/>
      <c r="H23" s="348"/>
      <c r="I23" s="348"/>
      <c r="J23" s="357">
        <f>SUM(J22:L22)</f>
        <v>8.5992085242977865</v>
      </c>
      <c r="K23" s="358"/>
      <c r="L23" s="359"/>
      <c r="M23" s="357">
        <f>SUM(M22:N22)</f>
        <v>52.128584304441723</v>
      </c>
      <c r="N23" s="359"/>
      <c r="O23" s="360">
        <f>SUM(O22:P22)</f>
        <v>126.87697948363524</v>
      </c>
      <c r="P23" s="358"/>
      <c r="Q23" s="407">
        <f>SUM(B23:P23)</f>
        <v>5959.2620524647973</v>
      </c>
      <c r="R23" s="412"/>
      <c r="S23" s="34">
        <v>2252.5728059712942</v>
      </c>
      <c r="T23" s="34">
        <v>2553.6819533637226</v>
      </c>
    </row>
    <row r="24" spans="1:40" ht="13.5" thickBot="1" x14ac:dyDescent="0.25">
      <c r="A24" s="367"/>
      <c r="B24" s="372">
        <f>+B23/$Q$23</f>
        <v>0.37655226061402541</v>
      </c>
      <c r="C24" s="330"/>
      <c r="D24" s="330"/>
      <c r="E24" s="59">
        <f>+E23/Q23</f>
        <v>0.17219083581359371</v>
      </c>
      <c r="F24" s="372">
        <f>+F23/Q23</f>
        <v>0.41977569488232508</v>
      </c>
      <c r="G24" s="330"/>
      <c r="H24" s="330"/>
      <c r="I24" s="330"/>
      <c r="J24" s="361">
        <f>+J23/Q23</f>
        <v>1.4429988895589994E-3</v>
      </c>
      <c r="K24" s="362"/>
      <c r="L24" s="363"/>
      <c r="M24" s="372">
        <f>+M23/Q23</f>
        <v>8.7474898478211629E-3</v>
      </c>
      <c r="N24" s="373"/>
      <c r="O24" s="330">
        <f>+O23/Q23</f>
        <v>2.1290719952675671E-2</v>
      </c>
      <c r="P24" s="330"/>
      <c r="Q24" s="408"/>
      <c r="R24" s="413"/>
      <c r="S24" s="39">
        <v>5771.6572801524226</v>
      </c>
    </row>
    <row r="25" spans="1:40" x14ac:dyDescent="0.2">
      <c r="A25" s="60"/>
      <c r="B25" s="61"/>
      <c r="C25" s="62"/>
      <c r="D25" s="62"/>
      <c r="E25" s="62"/>
      <c r="F25" s="6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0"/>
      <c r="S25" s="34">
        <v>60.72779282873951</v>
      </c>
    </row>
    <row r="26" spans="1:40" x14ac:dyDescent="0.2">
      <c r="A26" s="60" t="s">
        <v>42</v>
      </c>
      <c r="B26" s="63"/>
      <c r="C26" s="63"/>
      <c r="D26" s="63"/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4"/>
      <c r="Q26" s="60"/>
      <c r="S26" s="34">
        <v>2553.6819533637226</v>
      </c>
    </row>
    <row r="27" spans="1:40" x14ac:dyDescent="0.2">
      <c r="A27" s="60"/>
      <c r="B27" s="63"/>
      <c r="C27" s="63"/>
      <c r="D27" s="63"/>
      <c r="E27" s="6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4"/>
      <c r="Q27" s="60"/>
      <c r="S27" s="34"/>
    </row>
    <row r="28" spans="1:40" x14ac:dyDescent="0.2">
      <c r="A28" s="60"/>
      <c r="B28" s="63"/>
      <c r="C28" s="63"/>
      <c r="D28" s="63"/>
      <c r="E28" s="63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4"/>
      <c r="Q28" s="60"/>
      <c r="S28" s="34"/>
    </row>
    <row r="29" spans="1:40" x14ac:dyDescent="0.2">
      <c r="A29" s="60"/>
      <c r="B29" s="63"/>
      <c r="C29" s="63"/>
      <c r="D29" s="63"/>
      <c r="E29" s="63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4"/>
      <c r="Q29" s="60"/>
      <c r="S29" s="34"/>
    </row>
    <row r="30" spans="1:40" x14ac:dyDescent="0.2">
      <c r="A30" s="60"/>
      <c r="B30" s="63"/>
      <c r="C30" s="63"/>
      <c r="D30" s="63"/>
      <c r="E30" s="63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4"/>
      <c r="Q30" s="60"/>
      <c r="S30" s="34"/>
    </row>
    <row r="31" spans="1:40" x14ac:dyDescent="0.2">
      <c r="A31" s="60"/>
      <c r="B31" s="63"/>
      <c r="C31" s="63"/>
      <c r="D31" s="63"/>
      <c r="E31" s="63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4"/>
      <c r="Q31" s="60"/>
      <c r="S31" s="34"/>
    </row>
    <row r="32" spans="1:40" x14ac:dyDescent="0.2">
      <c r="A32" s="60"/>
      <c r="B32" s="63"/>
      <c r="C32" s="63"/>
      <c r="D32" s="63"/>
      <c r="E32" s="63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4"/>
      <c r="Q32" s="60"/>
      <c r="S32" s="34"/>
    </row>
    <row r="33" spans="1:29" x14ac:dyDescent="0.2">
      <c r="A33" s="60"/>
      <c r="B33" s="63"/>
      <c r="C33" s="63"/>
      <c r="D33" s="63"/>
      <c r="E33" s="63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4"/>
      <c r="Q33" s="60"/>
      <c r="S33" s="34"/>
    </row>
    <row r="34" spans="1:29" x14ac:dyDescent="0.2">
      <c r="A34" s="60"/>
      <c r="B34" s="63"/>
      <c r="C34" s="63"/>
      <c r="D34" s="63"/>
      <c r="E34" s="63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4"/>
      <c r="Q34" s="60"/>
      <c r="S34" s="34"/>
    </row>
    <row r="35" spans="1:29" x14ac:dyDescent="0.2">
      <c r="A35" s="60"/>
      <c r="B35" s="63"/>
      <c r="C35" s="63"/>
      <c r="D35" s="63"/>
      <c r="E35" s="63"/>
      <c r="F35" s="60"/>
      <c r="G35" s="60"/>
      <c r="H35" s="60"/>
      <c r="I35" s="60"/>
      <c r="J35" s="60"/>
      <c r="K35" s="60"/>
      <c r="L35" s="60"/>
      <c r="M35" s="60"/>
      <c r="N35" s="60"/>
      <c r="O35" s="64"/>
      <c r="P35" s="64"/>
      <c r="Q35" s="64"/>
      <c r="R35" s="34"/>
    </row>
    <row r="36" spans="1:29" x14ac:dyDescent="0.2">
      <c r="A36" s="60"/>
      <c r="B36" s="63"/>
      <c r="C36" s="63"/>
      <c r="D36" s="63"/>
      <c r="E36" s="63"/>
      <c r="F36" s="60"/>
      <c r="G36" s="60"/>
      <c r="H36" s="60"/>
      <c r="I36" s="60"/>
      <c r="J36" s="60"/>
      <c r="K36" s="60"/>
      <c r="L36" s="60"/>
      <c r="M36" s="60"/>
      <c r="N36" s="60"/>
      <c r="O36" s="64"/>
      <c r="P36" s="64"/>
      <c r="Q36" s="64"/>
      <c r="R36" s="34"/>
    </row>
    <row r="37" spans="1:29" x14ac:dyDescent="0.2">
      <c r="A37" s="60"/>
      <c r="B37" s="63"/>
      <c r="C37" s="63"/>
      <c r="D37" s="63"/>
      <c r="E37" s="63"/>
      <c r="F37" s="60"/>
      <c r="G37" s="60"/>
      <c r="H37" s="60"/>
      <c r="I37" s="60"/>
      <c r="J37" s="60"/>
      <c r="K37" s="60"/>
      <c r="L37" s="60"/>
      <c r="M37" s="60"/>
      <c r="N37" s="60"/>
      <c r="O37" s="64"/>
      <c r="P37" s="64"/>
      <c r="Q37" s="64"/>
      <c r="R37" s="34"/>
    </row>
    <row r="38" spans="1:29" x14ac:dyDescent="0.2">
      <c r="A38" s="60"/>
      <c r="B38" s="63"/>
      <c r="C38" s="63"/>
      <c r="D38" s="63"/>
      <c r="E38" s="6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T38" s="316"/>
      <c r="U38" s="316"/>
      <c r="V38" s="316"/>
      <c r="W38" s="316"/>
      <c r="X38" s="316"/>
    </row>
    <row r="39" spans="1:29" x14ac:dyDescent="0.2">
      <c r="A39" s="60"/>
      <c r="B39" s="63"/>
      <c r="C39" s="63"/>
      <c r="D39" s="63"/>
      <c r="E39" s="63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T39" s="278"/>
      <c r="U39" s="278"/>
      <c r="V39" s="278"/>
      <c r="W39" s="278"/>
      <c r="X39" s="278"/>
    </row>
    <row r="40" spans="1:29" x14ac:dyDescent="0.2">
      <c r="A40" s="6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T40" s="34"/>
      <c r="U40" s="34"/>
      <c r="V40" s="34"/>
    </row>
    <row r="41" spans="1:29" x14ac:dyDescent="0.2">
      <c r="A41" s="6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V41" s="34"/>
    </row>
    <row r="42" spans="1:29" x14ac:dyDescent="0.2">
      <c r="A42" s="6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T42" s="34"/>
      <c r="U42" s="34"/>
      <c r="V42" s="34"/>
      <c r="W42" s="34"/>
      <c r="X42" s="34"/>
    </row>
    <row r="43" spans="1:29" x14ac:dyDescent="0.2">
      <c r="A43" s="6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S43" s="40" t="s">
        <v>2</v>
      </c>
      <c r="V43" s="40"/>
      <c r="Y43" s="37" t="s">
        <v>3</v>
      </c>
    </row>
    <row r="44" spans="1:29" x14ac:dyDescent="0.2">
      <c r="A44" s="6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S44" s="20" t="s">
        <v>43</v>
      </c>
      <c r="T44" s="34">
        <v>2243.9735974469963</v>
      </c>
      <c r="U44" s="23">
        <v>0.38879189954046189</v>
      </c>
      <c r="W44" s="34"/>
      <c r="X44" s="23"/>
      <c r="Y44" s="20" t="s">
        <v>43</v>
      </c>
      <c r="Z44" s="34">
        <v>8.5992085242977865</v>
      </c>
      <c r="AA44" s="23">
        <v>0.14160252042337029</v>
      </c>
    </row>
    <row r="45" spans="1:29" x14ac:dyDescent="0.2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S45" s="20" t="s">
        <v>44</v>
      </c>
      <c r="T45" s="34">
        <v>1026.1303136461454</v>
      </c>
      <c r="U45" s="23">
        <v>0.17778781099404545</v>
      </c>
      <c r="W45" s="34"/>
      <c r="X45" s="23"/>
      <c r="Y45" s="20" t="s">
        <v>44</v>
      </c>
      <c r="Z45" s="34"/>
      <c r="AA45" s="23"/>
    </row>
    <row r="46" spans="1:29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S46" s="20" t="s">
        <v>45</v>
      </c>
      <c r="T46" s="34">
        <v>2501.5533690592811</v>
      </c>
      <c r="U46" s="23">
        <v>0.43342028946549266</v>
      </c>
      <c r="W46" s="34"/>
      <c r="X46" s="23"/>
      <c r="Y46" s="20" t="s">
        <v>45</v>
      </c>
      <c r="Z46" s="34">
        <v>52.128584304441723</v>
      </c>
      <c r="AA46" s="23">
        <v>0.85839747957662971</v>
      </c>
    </row>
    <row r="47" spans="1:29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T47" s="34">
        <v>5771.6572801524226</v>
      </c>
      <c r="U47" s="23"/>
      <c r="W47" s="34"/>
      <c r="Z47" s="34">
        <v>60.72779282873951</v>
      </c>
      <c r="AA47" s="34"/>
    </row>
    <row r="48" spans="1:29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T48" s="278" t="s">
        <v>7</v>
      </c>
      <c r="U48" s="278" t="s">
        <v>1</v>
      </c>
      <c r="V48" s="278" t="s">
        <v>5</v>
      </c>
      <c r="W48" s="278" t="s">
        <v>6</v>
      </c>
      <c r="Z48" s="278" t="s">
        <v>1</v>
      </c>
      <c r="AA48" s="278" t="s">
        <v>7</v>
      </c>
      <c r="AB48" s="278"/>
      <c r="AC48" s="278"/>
    </row>
    <row r="49" spans="1:30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S49" s="37" t="s">
        <v>45</v>
      </c>
      <c r="T49" s="34">
        <v>1471.5955789233799</v>
      </c>
      <c r="U49" s="34">
        <v>534.94626313590118</v>
      </c>
      <c r="V49" s="34">
        <v>374.69243100000006</v>
      </c>
      <c r="W49" s="34">
        <v>120.31909600000002</v>
      </c>
      <c r="X49" s="34">
        <v>2501.5533690592811</v>
      </c>
      <c r="Y49" s="37" t="s">
        <v>45</v>
      </c>
      <c r="Z49" s="34">
        <v>12.625087551679039</v>
      </c>
      <c r="AA49" s="34">
        <v>39.503496752762686</v>
      </c>
      <c r="AB49" s="34"/>
      <c r="AC49" s="34"/>
      <c r="AD49" s="34">
        <v>52.128584304441723</v>
      </c>
    </row>
    <row r="50" spans="1:30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T50" s="26">
        <v>0.58827270971907319</v>
      </c>
      <c r="U50" s="26">
        <v>0.2138456327785922</v>
      </c>
      <c r="V50" s="26">
        <v>0.14978390452685189</v>
      </c>
      <c r="W50" s="26">
        <v>4.8097752975482785E-2</v>
      </c>
      <c r="Z50" s="23">
        <v>0.24219126070920927</v>
      </c>
      <c r="AA50" s="23">
        <v>0.75780873929079073</v>
      </c>
    </row>
    <row r="51" spans="1:30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30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30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T53" s="41"/>
      <c r="U53" s="41"/>
      <c r="V53" s="41"/>
      <c r="W53" s="41"/>
    </row>
    <row r="54" spans="1:30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30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30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0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U57" s="34"/>
      <c r="X57" s="34"/>
    </row>
    <row r="58" spans="1:30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0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30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30" x14ac:dyDescent="0.2">
      <c r="A61" s="6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30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30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30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</sheetData>
  <mergeCells count="31">
    <mergeCell ref="A22:A24"/>
    <mergeCell ref="B5:I5"/>
    <mergeCell ref="B8:C8"/>
    <mergeCell ref="F23:I23"/>
    <mergeCell ref="M24:N24"/>
    <mergeCell ref="F7:G7"/>
    <mergeCell ref="H7:I7"/>
    <mergeCell ref="F24:I24"/>
    <mergeCell ref="B24:D24"/>
    <mergeCell ref="W38:X38"/>
    <mergeCell ref="Q4:Q9"/>
    <mergeCell ref="J7:L7"/>
    <mergeCell ref="J23:L23"/>
    <mergeCell ref="M23:N23"/>
    <mergeCell ref="O23:P23"/>
    <mergeCell ref="J24:L24"/>
    <mergeCell ref="T38:V38"/>
    <mergeCell ref="O7:P7"/>
    <mergeCell ref="O5:P6"/>
    <mergeCell ref="O4:P4"/>
    <mergeCell ref="B4:N4"/>
    <mergeCell ref="B23:D23"/>
    <mergeCell ref="B7:D7"/>
    <mergeCell ref="F6:I6"/>
    <mergeCell ref="M6:N6"/>
    <mergeCell ref="O24:P24"/>
    <mergeCell ref="M7:N7"/>
    <mergeCell ref="B6:D6"/>
    <mergeCell ref="J8:K8"/>
    <mergeCell ref="J5:N5"/>
    <mergeCell ref="J6:L6"/>
  </mergeCells>
  <phoneticPr fontId="0" type="noConversion"/>
  <pageMargins left="0.78740157480314965" right="0.78740157480314965" top="0.78740157480314965" bottom="0.11811023622047245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7.1resumen</vt:lpstr>
      <vt:lpstr>7.2mensual_SISTEMA</vt:lpstr>
      <vt:lpstr>7.3mensual_TENSION</vt:lpstr>
      <vt:lpstr>7.4POR EMPRESA</vt:lpstr>
      <vt:lpstr>'7.1resumen'!Área_de_impresión</vt:lpstr>
      <vt:lpstr>'7.2mensual_SISTEMA'!Área_de_impresión</vt:lpstr>
      <vt:lpstr>'7.3mensual_TENSION'!Área_de_impresión</vt:lpstr>
      <vt:lpstr>'7.4POR EMPRESA'!Área_de_impresión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LVILCHEZ</dc:creator>
  <cp:lastModifiedBy>Neyra Vilca, Anival Wenceslao</cp:lastModifiedBy>
  <cp:lastPrinted>2017-08-14T21:58:51Z</cp:lastPrinted>
  <dcterms:created xsi:type="dcterms:W3CDTF">2002-05-23T19:01:03Z</dcterms:created>
  <dcterms:modified xsi:type="dcterms:W3CDTF">2019-10-14T21:00:56Z</dcterms:modified>
</cp:coreProperties>
</file>